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arez\Desktop\POSTO SAÚDE\"/>
    </mc:Choice>
  </mc:AlternateContent>
  <bookViews>
    <workbookView xWindow="120" yWindow="15" windowWidth="18960" windowHeight="11325"/>
  </bookViews>
  <sheets>
    <sheet name="ORÇAMENTO" sheetId="1" r:id="rId1"/>
  </sheets>
  <definedNames>
    <definedName name="_xlnm.Print_Area" localSheetId="0">ORÇAMENTO!$A$3:$I$75</definedName>
  </definedNames>
  <calcPr calcId="162913"/>
</workbook>
</file>

<file path=xl/calcChain.xml><?xml version="1.0" encoding="utf-8"?>
<calcChain xmlns="http://schemas.openxmlformats.org/spreadsheetml/2006/main">
  <c r="G40" i="1" l="1"/>
  <c r="H40" i="1"/>
  <c r="G29" i="1"/>
  <c r="G12" i="1"/>
  <c r="G20" i="1" l="1"/>
  <c r="H20" i="1" s="1"/>
  <c r="G63" i="1"/>
  <c r="H63" i="1" s="1"/>
  <c r="G60" i="1"/>
  <c r="H60" i="1" s="1"/>
  <c r="G47" i="1" l="1"/>
  <c r="H47" i="1" s="1"/>
  <c r="G44" i="1"/>
  <c r="H44" i="1" s="1"/>
  <c r="G36" i="1"/>
  <c r="H36" i="1" s="1"/>
  <c r="G30" i="1"/>
  <c r="H30" i="1" s="1"/>
  <c r="H29" i="1"/>
  <c r="G46" i="1" l="1"/>
  <c r="H46" i="1" s="1"/>
  <c r="G45" i="1"/>
  <c r="H45" i="1" s="1"/>
  <c r="G43" i="1"/>
  <c r="H43" i="1" s="1"/>
  <c r="G42" i="1"/>
  <c r="H42" i="1" s="1"/>
  <c r="G32" i="1"/>
  <c r="H32" i="1" s="1"/>
  <c r="G24" i="1"/>
  <c r="H24" i="1" s="1"/>
  <c r="G23" i="1"/>
  <c r="H23" i="1" s="1"/>
  <c r="G74" i="1"/>
  <c r="H74" i="1" s="1"/>
  <c r="G72" i="1"/>
  <c r="H72" i="1" s="1"/>
  <c r="G71" i="1"/>
  <c r="H71" i="1" s="1"/>
  <c r="G70" i="1"/>
  <c r="H70" i="1" s="1"/>
  <c r="G69" i="1"/>
  <c r="H69" i="1" s="1"/>
  <c r="G68" i="1"/>
  <c r="H68" i="1" s="1"/>
  <c r="G67" i="1"/>
  <c r="H67" i="1" s="1"/>
  <c r="G65" i="1"/>
  <c r="H65" i="1" s="1"/>
  <c r="G64" i="1"/>
  <c r="H64" i="1" s="1"/>
  <c r="G62" i="1"/>
  <c r="H62" i="1" s="1"/>
  <c r="G61" i="1"/>
  <c r="H61" i="1" s="1"/>
  <c r="G59" i="1"/>
  <c r="H59" i="1" s="1"/>
  <c r="G58" i="1"/>
  <c r="H58" i="1" s="1"/>
  <c r="G57" i="1"/>
  <c r="H57" i="1" s="1"/>
  <c r="G56" i="1"/>
  <c r="H56" i="1" s="1"/>
  <c r="G55" i="1"/>
  <c r="H55" i="1" s="1"/>
  <c r="G54" i="1"/>
  <c r="H54" i="1" s="1"/>
  <c r="G53" i="1"/>
  <c r="H53" i="1" s="1"/>
  <c r="G52" i="1"/>
  <c r="H52" i="1" s="1"/>
  <c r="G51" i="1"/>
  <c r="H51" i="1" s="1"/>
  <c r="G50" i="1"/>
  <c r="H50" i="1" s="1"/>
  <c r="G48" i="1"/>
  <c r="H48" i="1" s="1"/>
  <c r="G41" i="1"/>
  <c r="H41" i="1" s="1"/>
  <c r="G39" i="1"/>
  <c r="H39" i="1" s="1"/>
  <c r="G37" i="1"/>
  <c r="H37" i="1" s="1"/>
  <c r="G35" i="1"/>
  <c r="H35" i="1" s="1"/>
  <c r="G34" i="1"/>
  <c r="H34" i="1" s="1"/>
  <c r="G33" i="1"/>
  <c r="H33" i="1" s="1"/>
  <c r="G28" i="1"/>
  <c r="H28" i="1" s="1"/>
  <c r="G27" i="1"/>
  <c r="H27" i="1" s="1"/>
  <c r="G26" i="1"/>
  <c r="H26" i="1" s="1"/>
  <c r="G25" i="1"/>
  <c r="H25" i="1" s="1"/>
  <c r="G22" i="1"/>
  <c r="H22" i="1" s="1"/>
  <c r="G21" i="1"/>
  <c r="H21" i="1" s="1"/>
  <c r="G19" i="1"/>
  <c r="H19" i="1" s="1"/>
  <c r="G18" i="1"/>
  <c r="H18" i="1" s="1"/>
  <c r="G17" i="1"/>
  <c r="H17" i="1" s="1"/>
  <c r="G15" i="1"/>
  <c r="H15" i="1" s="1"/>
  <c r="G14" i="1"/>
  <c r="H14" i="1" s="1"/>
  <c r="G13" i="1"/>
  <c r="H13" i="1" s="1"/>
  <c r="H12" i="1"/>
  <c r="G11" i="1"/>
  <c r="H11" i="1" s="1"/>
  <c r="H38" i="1" l="1"/>
  <c r="H49" i="1"/>
  <c r="H16" i="1"/>
  <c r="H73" i="1"/>
  <c r="H66" i="1" l="1"/>
  <c r="H31" i="1" l="1"/>
  <c r="H10" i="1"/>
  <c r="H75" i="1" l="1"/>
</calcChain>
</file>

<file path=xl/comments1.xml><?xml version="1.0" encoding="utf-8"?>
<comments xmlns="http://schemas.openxmlformats.org/spreadsheetml/2006/main">
  <authors>
    <author>administrador</author>
  </authors>
  <commentList>
    <comment ref="E42" authorId="0" shapeId="0">
      <text>
        <r>
          <rPr>
            <sz val="14"/>
            <color indexed="81"/>
            <rFont val="Tahoma"/>
            <family val="2"/>
          </rPr>
          <t>Quando inserir nova linha, copiar fórmula da linha superior ou inferior nas colunas (G) e (H) referentes ao custo total de material e mão-de-obra respectivamente. As colunas (G) e (H) não farão parte da impressão, sendo apenas para auxiliar no cálculo.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43" authorId="0" shapeId="0">
      <text>
        <r>
          <rPr>
            <sz val="14"/>
            <color indexed="81"/>
            <rFont val="Tahoma"/>
            <family val="2"/>
          </rPr>
          <t>Quando inserir nova linha, copiar fórmula da linha superior ou inferior nas colunas (G) e (H) referentes ao custo total de material e mão-de-obra respectivamente. As colunas (G) e (H) não farão parte da impressão, sendo apenas para auxiliar no cálculo.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44" authorId="0" shapeId="0">
      <text>
        <r>
          <rPr>
            <sz val="14"/>
            <color indexed="81"/>
            <rFont val="Tahoma"/>
            <family val="2"/>
          </rPr>
          <t>Quando inserir nova linha, copiar fórmula da linha superior ou inferior nas colunas (G) e (H) referentes ao custo total de material e mão-de-obra respectivamente. As colunas (G) e (H) não farão parte da impressão, sendo apenas para auxiliar no cálculo.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45" authorId="0" shapeId="0">
      <text>
        <r>
          <rPr>
            <sz val="14"/>
            <color indexed="81"/>
            <rFont val="Tahoma"/>
            <family val="2"/>
          </rPr>
          <t>Quando inserir nova linha, copiar fórmula da linha superior ou inferior nas colunas (G) e (H) referentes ao custo total de material e mão-de-obra respectivamente. As colunas (G) e (H) não farão parte da impressão, sendo apenas para auxiliar no cálculo.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46" authorId="0" shapeId="0">
      <text>
        <r>
          <rPr>
            <sz val="14"/>
            <color indexed="81"/>
            <rFont val="Tahoma"/>
            <family val="2"/>
          </rPr>
          <t>Quando inserir nova linha, copiar fórmula da linha superior ou inferior nas colunas (G) e (H) referentes ao custo total de material e mão-de-obra respectivamente. As colunas (G) e (H) não farão parte da impressão, sendo apenas para auxiliar no cálculo.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47" authorId="0" shapeId="0">
      <text>
        <r>
          <rPr>
            <sz val="14"/>
            <color indexed="81"/>
            <rFont val="Tahoma"/>
            <family val="2"/>
          </rPr>
          <t>Quando inserir nova linha, copiar fórmula da linha superior ou inferior nas colunas (G) e (H) referentes ao custo total de material e mão-de-obra respectivamente. As colunas (G) e (H) não farão parte da impressão, sendo apenas para auxiliar no cálculo.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<sst xmlns="http://schemas.openxmlformats.org/spreadsheetml/2006/main" count="235" uniqueCount="176">
  <si>
    <t>1.1</t>
  </si>
  <si>
    <t>1.2</t>
  </si>
  <si>
    <t>Custo Unitário</t>
  </si>
  <si>
    <t>Responsável Técnico  - Engº Civil</t>
  </si>
  <si>
    <r>
      <rPr>
        <b/>
        <sz val="8"/>
        <color rgb="FF211F1D"/>
        <rFont val="Arial"/>
        <family val="2"/>
      </rPr>
      <t>item</t>
    </r>
  </si>
  <si>
    <r>
      <rPr>
        <b/>
        <sz val="8"/>
        <color rgb="FF080707"/>
        <rFont val="Arial"/>
        <family val="2"/>
      </rPr>
      <t>DISCRIMINAÇÃO  DOS SERVIÇOS</t>
    </r>
  </si>
  <si>
    <r>
      <rPr>
        <b/>
        <sz val="8"/>
        <color rgb="FF080707"/>
        <rFont val="Arial"/>
        <family val="2"/>
      </rPr>
      <t>Quant.</t>
    </r>
  </si>
  <si>
    <r>
      <rPr>
        <b/>
        <sz val="8"/>
        <color rgb="FF080707"/>
        <rFont val="Arial"/>
        <family val="2"/>
      </rPr>
      <t>SERVIÇOS PRELIMINARES</t>
    </r>
  </si>
  <si>
    <r>
      <rPr>
        <b/>
        <sz val="7"/>
        <color rgb="FF080707"/>
        <rFont val="Arial"/>
        <family val="2"/>
      </rPr>
      <t>TOTAL DO ORÇAMENTO</t>
    </r>
  </si>
  <si>
    <t>M</t>
  </si>
  <si>
    <t>M2</t>
  </si>
  <si>
    <t>M3</t>
  </si>
  <si>
    <t>1.3</t>
  </si>
  <si>
    <t>1.</t>
  </si>
  <si>
    <t>2.</t>
  </si>
  <si>
    <t>Unid.</t>
  </si>
  <si>
    <t>2.1</t>
  </si>
  <si>
    <t>2.2</t>
  </si>
  <si>
    <t>2.4</t>
  </si>
  <si>
    <t>2.5</t>
  </si>
  <si>
    <t>2.6</t>
  </si>
  <si>
    <t>3.</t>
  </si>
  <si>
    <t>4.</t>
  </si>
  <si>
    <t>3.2</t>
  </si>
  <si>
    <t>5.</t>
  </si>
  <si>
    <t>6.</t>
  </si>
  <si>
    <t>6.1</t>
  </si>
  <si>
    <t>6.2</t>
  </si>
  <si>
    <t>6.3</t>
  </si>
  <si>
    <t>6.4</t>
  </si>
  <si>
    <t>6.5</t>
  </si>
  <si>
    <t>CJ.</t>
  </si>
  <si>
    <t>CARLOS JUAREZ G. VAZ - CREA RS 39.553</t>
  </si>
  <si>
    <r>
      <t>Proponente:</t>
    </r>
    <r>
      <rPr>
        <sz val="9"/>
        <color rgb="FF000000"/>
        <rFont val="Arial"/>
        <family val="2"/>
      </rPr>
      <t xml:space="preserve"> </t>
    </r>
    <r>
      <rPr>
        <b/>
        <sz val="10"/>
        <color rgb="FF000000"/>
        <rFont val="Arial"/>
        <family val="2"/>
      </rPr>
      <t>PREFEITURA MUNICIPAL DE SANTO ANTÔNIO DAS MISSÕES - RS</t>
    </r>
  </si>
  <si>
    <r>
      <t xml:space="preserve">Endereço: </t>
    </r>
    <r>
      <rPr>
        <b/>
        <sz val="10"/>
        <color rgb="FF000000"/>
        <rFont val="Arial"/>
        <family val="2"/>
      </rPr>
      <t>RUA RICARDO SANTIAGO DE GODOY</t>
    </r>
  </si>
  <si>
    <r>
      <t xml:space="preserve">Municipio: </t>
    </r>
    <r>
      <rPr>
        <b/>
        <sz val="10"/>
        <color rgb="FF000000"/>
        <rFont val="Arial"/>
        <family val="2"/>
      </rPr>
      <t>S</t>
    </r>
    <r>
      <rPr>
        <b/>
        <sz val="8"/>
        <color rgb="FF000000"/>
        <rFont val="Arial"/>
        <family val="2"/>
      </rPr>
      <t>ANTO ANTÔNIO DAS MISSÕES - RS</t>
    </r>
  </si>
  <si>
    <t>DIVISÓRIAS, ESQUADRIAS INTERNAS E EXTERNAS, VIDROS</t>
  </si>
  <si>
    <t>2.3</t>
  </si>
  <si>
    <t>5.4</t>
  </si>
  <si>
    <t>PINTURA</t>
  </si>
  <si>
    <t>UNID.</t>
  </si>
  <si>
    <t>5.5</t>
  </si>
  <si>
    <t>5.6</t>
  </si>
  <si>
    <t>5.7</t>
  </si>
  <si>
    <t>5.8</t>
  </si>
  <si>
    <t>5.9</t>
  </si>
  <si>
    <t>1.5</t>
  </si>
  <si>
    <t>DEMOLIÇÃO DE PAREDES DE ALVENARIA TIJOLO FURADO (MANUAL)</t>
  </si>
  <si>
    <t>SINAPI</t>
  </si>
  <si>
    <t>M3xKM</t>
  </si>
  <si>
    <t>CARGA MANUAL ENTULHO EM CAMINHÃO BASCULANTE</t>
  </si>
  <si>
    <t>1.6</t>
  </si>
  <si>
    <t>4.2</t>
  </si>
  <si>
    <t>EMASSAMENTO INTERNO MASSA ACRÍLICA PAREDES GESSO ACARTONADO</t>
  </si>
  <si>
    <t>SABONETEIRA METAL CROMADO, C/ FIXAÇÃO</t>
  </si>
  <si>
    <t>PORTA TOALHA METAL CROMADO, C/FIXAÇÃO (TIPO ARGOLA)</t>
  </si>
  <si>
    <t>CAIXA INSPEÇÃO 30X30X30CM(ALVENARIA, C/TAMPA CONCRETO)</t>
  </si>
  <si>
    <t>2.7</t>
  </si>
  <si>
    <t>ORÇAMENTO PRONTO ATENDIMENTO MUNICIPAL</t>
  </si>
  <si>
    <t>FELISBERTO DOS SANTOS FERREIRA</t>
  </si>
  <si>
    <t>Prefeito  Municipal</t>
  </si>
  <si>
    <t>JANELA DE ALUMINIO, TIPO MAXIM-AR, C /VIDRO TEMPERADO 8MM</t>
  </si>
  <si>
    <t>2.8</t>
  </si>
  <si>
    <t>2.9</t>
  </si>
  <si>
    <t xml:space="preserve"> VIDRO TEMPERADO FIX0 C/ESTRUTURA DE ALUMÍNIO (PARA FECHAMENTO DE VÃO - FRENTE PRÉDIO)- 10MM</t>
  </si>
  <si>
    <t xml:space="preserve">FECHAMENTO VÃOS ESQUADRIAS COM ALVENARIA TIJOLOS (E=15 CM) </t>
  </si>
  <si>
    <t>2.10</t>
  </si>
  <si>
    <t xml:space="preserve"> REBOCO COM MASSA ÚNICA 20MM (PAREDES NOVAS E REPOSIÇÃO)</t>
  </si>
  <si>
    <t>3.3</t>
  </si>
  <si>
    <t>3.4</t>
  </si>
  <si>
    <t>3.5</t>
  </si>
  <si>
    <t>4.3</t>
  </si>
  <si>
    <t>PREÇO MERCADO</t>
  </si>
  <si>
    <t>4.5</t>
  </si>
  <si>
    <t>5.1</t>
  </si>
  <si>
    <t>5.2</t>
  </si>
  <si>
    <t>5.3</t>
  </si>
  <si>
    <t>5.10</t>
  </si>
  <si>
    <t>5.11</t>
  </si>
  <si>
    <t>5.12</t>
  </si>
  <si>
    <t>REMOÇÃO ESTRUTURA METÁLICA C/COBERTURA METÁLICA EXISTENTE</t>
  </si>
  <si>
    <t>INSTALAÇÃO HIDROSSANITÁRIA E EQUIPAMENTOS</t>
  </si>
  <si>
    <t>7.</t>
  </si>
  <si>
    <t>CONCLUSÃO DA OBRA E LIMPEZA</t>
  </si>
  <si>
    <t>7.1</t>
  </si>
  <si>
    <t xml:space="preserve">LIMPEZA GERAL DA OBRA, COM REMOÇÃO DE ENTULHOS, </t>
  </si>
  <si>
    <t>RECOLOCAÇÃO DE PORTAS INTERNAS (0,80X2,10) SEMI-ÔCA (C/MARCO, FECHADURA E GUARNIÇÃO)</t>
  </si>
  <si>
    <t>RECOLOCAÇÃO DE PORTAS INTERNAS, 2 FLS, SEMI-ÔCA 1,20X2,10(C/MARCO, FECHADURA E GUARNIÇÃO)</t>
  </si>
  <si>
    <t>REFERÊNCIA 100695</t>
  </si>
  <si>
    <t>REFERÊNCIA 100697</t>
  </si>
  <si>
    <t>4.1</t>
  </si>
  <si>
    <t>4.4</t>
  </si>
  <si>
    <t>5.13</t>
  </si>
  <si>
    <t>5.14</t>
  </si>
  <si>
    <t>TORNEIRA CROMADA DE PAREDE, TUBO MÓVEL - FORNECIMENTO E INSTALAÇÃO</t>
  </si>
  <si>
    <t>5.15</t>
  </si>
  <si>
    <t>REMOÇÃO ESQUADRIAS METÁLICAS EXTERNAS E INTERNAS DE MADEIRA EXISTENTES, PARA REAPROVEITAMENTO</t>
  </si>
  <si>
    <t>Referêcia 97645</t>
  </si>
  <si>
    <t>REMOÇÃO ENTULHO EM CAMINHÃO BASCULANTE  - 20KM</t>
  </si>
  <si>
    <t>6.6</t>
  </si>
  <si>
    <t>PINTURA ESMALTE FOSCO SOBRE ESQUADRIAS METÁLICAS EXTERNAS - 2(DUAS) DEMÃOS (INCLUSO LIXAMENTO)</t>
  </si>
  <si>
    <t>FUNDO SELADOR ACRÍLICO NAS PAREDES NOVAS E ÁREAS DE REPOSIÇÃO DE REBOCO INTERNO C/ LIXAMENTO</t>
  </si>
  <si>
    <t>EMASSAMENTO PORTAS PORTAS INTERNAS SEMI-ÔCAS (NOVAS)</t>
  </si>
  <si>
    <t>EXECUÇÃO GARAGEM SAMU E ENTRADA E SAÍDA PACIENTES</t>
  </si>
  <si>
    <t xml:space="preserve">COLOCAÇÃO ESTRUTURA E COBERTURA METÁLICA - REMOVIDA </t>
  </si>
  <si>
    <t>4.6</t>
  </si>
  <si>
    <t>4.7</t>
  </si>
  <si>
    <t>SANTO ANTÔNIO DAS MISSÕES-RS, 14 DE SETEMBRO DE 2021.</t>
  </si>
  <si>
    <t xml:space="preserve">              BDI: </t>
  </si>
  <si>
    <t>Custo Unitário C/BDI</t>
  </si>
  <si>
    <t>CUSTO TOTAL</t>
  </si>
  <si>
    <r>
      <t xml:space="preserve">Objeto: </t>
    </r>
    <r>
      <rPr>
        <b/>
        <sz val="10"/>
        <color rgb="FF000000"/>
        <rFont val="Arial"/>
        <family val="2"/>
      </rPr>
      <t>AMPLIAÇÃO E REFORMA ADEQUAÇÃO PRÉDIO PARA IMPLANTAÇÃO PRONTO ATENDIMENTO MUNICIPAL</t>
    </r>
  </si>
  <si>
    <t>REFERÊNCIA   94806</t>
  </si>
  <si>
    <t xml:space="preserve">PORTA EM AÇO DE ABRIR COM GUARNIÇÃO, FIXAÇÃO COM PARAFUSOS, EXCLUSIVE FECHADURA - FORNECIMENTO E INSTALAÇÃO (EXTERNAS). </t>
  </si>
  <si>
    <t>90830</t>
  </si>
  <si>
    <t>87247</t>
  </si>
  <si>
    <t>REVESTIMENTO CERÂMICO PARA PISO COM PLACAS TIPO ESMALTADA EXTRA DE DIMENSÕES 35X35 CM APLICADA EM AMBIENTES DE ÁREA ENTRE 5 M2 E 10 M2.</t>
  </si>
  <si>
    <t>3.1</t>
  </si>
  <si>
    <t>100766</t>
  </si>
  <si>
    <t>KG</t>
  </si>
  <si>
    <t>92580</t>
  </si>
  <si>
    <t xml:space="preserve">TRAMA DE AÇO COMPOSTA POR TERÇAS PARA TELHADOS DE ATÉ 2 ÁGUAS PARA TELHA ONDULADA DE FIBROCIMENTO, METÁLICA, PLÁSTICA OU TERMOACÚSTICA, INCLUSO TRANSPORTE VERTICAL. </t>
  </si>
  <si>
    <t>94213</t>
  </si>
  <si>
    <t>TELHAMENTO COM TELHA DE AÇO/ALUMÍNIO E = 0,5 MM, COM ATÉ 2 ÁGUAS, INCLUSO IÇAMENTO</t>
  </si>
  <si>
    <t>4.8</t>
  </si>
  <si>
    <t>PORTA DE VIDRO TEMPERADO - 10MM, 2 FOLHAS, COMPLETA, INCLUSIVE FECHAUDURA E ACESSÓRIOS (1,20M X 2,10M)</t>
  </si>
  <si>
    <t xml:space="preserve">RECOLOCAÇÃO PORTA EXTERNA METÁLICA, 1,20M X 2,10 M </t>
  </si>
  <si>
    <t>RECOLOCAÇÃO PORTA EXTERNA METÁLICA 0,80M X 2,10 M</t>
  </si>
  <si>
    <t>2.11</t>
  </si>
  <si>
    <t xml:space="preserve">FECHADURA DE EMBUTIR COM CILINDRO, COMPLETA, ACABAMENTO PADRÃO MÉDIO - FORNECIMENTO E INSTALAÇÃO. </t>
  </si>
  <si>
    <t>2.12</t>
  </si>
  <si>
    <t xml:space="preserve">SUBSTITUIÇÃO FECHADURA DE EMBUTIR COM CILINDRO, COMPLETA, ACABAMENTO PADRÃO MÉDIO - FORNECIMENTO E INSTALAÇÃO. </t>
  </si>
  <si>
    <t xml:space="preserve">PISOS, CALÇADAS, REVESTIMENTOS, SOLEIRAS E BANCADA </t>
  </si>
  <si>
    <t>3.6</t>
  </si>
  <si>
    <t>102253</t>
  </si>
  <si>
    <t xml:space="preserve"> GRANITO CINZA POLIDO, ESP = 3CM, ASSENTADO COM ARGAMASSA COLANTE AC III- RECEPÇÃO</t>
  </si>
  <si>
    <t xml:space="preserve">FABRICAÇÃO E INSTALAÇÃO DE TESOURA INTEIRA EM AÇO, VÃO DE 5 M, PARA TELHA ONDULADA DE FIBROCIMENTO, METÁLICA, PLÁSTICA OU TERMOACÚSTICA, INCLUSO IÇAMENTO.. </t>
  </si>
  <si>
    <t>REFERÊNCIA 92602</t>
  </si>
  <si>
    <t xml:space="preserve">FABRICAÇÃO E INSTALAÇÃO DE TESOURA INTEIRA EM AÇO, VÃO DE 4 M, PARA TELHA ONDULADA DE FIBROCIMENTO, METÁLICA, PLÁSTICA OU TERMOACÚSTICA, INCLUSO IÇAMENTO.. </t>
  </si>
  <si>
    <t>2.13</t>
  </si>
  <si>
    <t>4.9</t>
  </si>
  <si>
    <t xml:space="preserve">RUFO EXTERNO/INTERNO EM CHAPA DE AÇO GALVANIZADO NÚMERO 26, CORTE DE 33 CM, INCLUSO IÇAMENTO. </t>
  </si>
  <si>
    <t>100327</t>
  </si>
  <si>
    <t>4.10</t>
  </si>
  <si>
    <t xml:space="preserve">TUBO PVC, SERIE NORMAL, ESGOTO PREDIAL, DN 50 MM, FORNECIDO E INSTALADO EM PRUMADA DE ESGOTO SANITÁRIO OU VENTILAÇÃO. </t>
  </si>
  <si>
    <t xml:space="preserve">SERVIÇO DE INSTALAÇÃO DE TUBOS DE PVC, SOLDÁVEL, ÁGUA FRIA, DN 25 MM (INSTALADO EM RAMAL, SUB-RAMAL, RAMAL DE DISTRIBUIÇÃO OU PRUMADA), INCLUSIVE CONEXÕES, CORTES E FIXAÇÕES, PARA PRÉDIOS. </t>
  </si>
  <si>
    <t xml:space="preserve">TUBO PVC, SERIE NORMAL, ESGOTO PREDIAL, DN 40 MM, FORNECIDO E INSTALADO EM PRUMADA DE ESGOTO SANITÁRIO  </t>
  </si>
  <si>
    <t>REFERÊNCIA 99251</t>
  </si>
  <si>
    <t>LAVATÓRIO DE LOUÇA BRANCA C/COLUNA, FORNECIMENTO E INSTALAÇÃO</t>
  </si>
  <si>
    <t>TORNEIRA P/ LAVATÓRIO CROMADA DE MESA- FORNECIMENTO E INSTALAÇÃO</t>
  </si>
  <si>
    <t>86880+86887</t>
  </si>
  <si>
    <t xml:space="preserve">TANQUE DE MÁRMORE SINTÉTICO SUSPENSO, 22L OU EQUIVALENTE, INCLUSO SIFÃO TIPO GARRAFA EM PVC, VÁLVULA PLÁSTICA E TORNEIRA DE PLÁSTICO - FORNECIMENTO E INSTALAÇÃO. </t>
  </si>
  <si>
    <t>REFERÊNCIA 86889</t>
  </si>
  <si>
    <t xml:space="preserve">BANCADA DE GRANITO CINZA POLIDO, DE 2,70 X 0,60 M, PARA CUBA EMBUTIR - FORNECIMENTO E INSTALAÇÃO. </t>
  </si>
  <si>
    <t xml:space="preserve">BANCADA DE GRANITO CINZA POLIDO, DE 1,20 X 0,60 M, PARA CUBA EMBUTIR - FORNECIMENTO E INSTALAÇÃO. </t>
  </si>
  <si>
    <t xml:space="preserve">CUBA DE EMBUTIR RETANGULAR DE AÇO INOXIDÁVEL, 46 X 30 X 12 CM - FORNECIMENTO E INSTALAÇÃO. </t>
  </si>
  <si>
    <t>VÁLVULA CROMADA E ENGATE FLEXÍVEL PVC, PARA LAVATÓRIO, FORNECIMENTO E INSTALAÇÃO</t>
  </si>
  <si>
    <t>VÁLVULA CROMADA E ENGATE FLEXÍVEL PVC, PARA CUBA, FORNECIMENTO E INSTALAÇÃO</t>
  </si>
  <si>
    <t>5.16</t>
  </si>
  <si>
    <t>REGISTRO DE GAVETA BRUTO LATÃO, 3/4", COM ACABAMENTO CANOPLA CROMADA - FORNECIMENTO E INSTALAÇÃO</t>
  </si>
  <si>
    <t xml:space="preserve">PISO CIMENTADO, TRAÇO 1:3 (CIMENTO E AREIA), ACABAMENTO RÚSTICO, ESPESSURA 4,0 CM, PREPARO MECÂNICO DA ARGAMASSA(CALÇADAS). </t>
  </si>
  <si>
    <t>REVESTIMENTO CERÂMICO 50X50CM, S/REBOCO, ASSENTADO COM ARGAMASSA COLANTE</t>
  </si>
  <si>
    <t>SOLEIRA GRANITO (EMENDA PISOS NOS LOCAIS DE RETIRADA DE PAREDES) L=15,0 CM</t>
  </si>
  <si>
    <t>REFERÊNCIA 102253</t>
  </si>
  <si>
    <t>PAREDE DIVISÓRIA DE GESSO ACARTONADO, COM DUAS FACES SIMPLES, C/ESTRUTURA METÁLICA</t>
  </si>
  <si>
    <t>PORTA INTERNA COMPLETA, PARA PINTURA, TIPO SEMI-ÔCA 0,80X2,10(C/MARCO, DOBRADIÇAS E GUAR.)- FORNECIMENTO E INSTALAÇÃO</t>
  </si>
  <si>
    <t>PORTA INTERNA COMPLETA, PARA PINTURA, TIPO SEMI-ÔCA 0,90X2,10(C/MARCO, DOBRADIÇAS E GUAR.)- FORNECIMENTO E INSTALAÇÃO</t>
  </si>
  <si>
    <t xml:space="preserve">FECHADURA DE EMBUTIR COM CILINDRO, COMPLETA, ACABAMENTO PADRÃO MÉDIO, INCLUSO EXECUÇÃO DE FURO - FORNECIMENTO E INSTALAÇÃO. </t>
  </si>
  <si>
    <t>REFERÊNCIA   102185</t>
  </si>
  <si>
    <t>2.14</t>
  </si>
  <si>
    <t>REFERÊNCIA   90830</t>
  </si>
  <si>
    <t>PINTURA ESMALTE FOSCO S/ ESQUADRIAS INTERNAS - 2 DEMÃOS - (INCLUSO PORTAS EXISTENTE E LIXAMENTO)</t>
  </si>
  <si>
    <t>PINTURA LÁTEX PVA ACRÍLICA INTERNA (PAREDES E FORRO, INCLUSIVE PAREDES GESSO) - 2(DUAS) DEMAÕS</t>
  </si>
  <si>
    <t>EXECIUÇÃO DE (10)SAPATAS EM CONCRETO ARMADO P/ASSENTAMENTO COLUNAS DA ESTRUTURA METÁLICA, INCLUSIVE ESCAVAÇÃO</t>
  </si>
  <si>
    <t>PILAR METÁLICO (6) PERFIL LAMINADO OU SOLDADO EM AÇO ESTRUTURAL, COM CONEXÕES SOLDADAS, INCLUSOS MÃO DE OBRA, TRANSPORTE E IÇAMENTO UTILIZANDO GUINDASTE - FORNECIMENTO E INSTALAÇÃO.</t>
  </si>
  <si>
    <t xml:space="preserve">EXECUÇÃO DE PISO INTERTRAVADO DE CONCRETO , ASSENTADO COM PÓ DE PEDRA(E=8,0CM)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</si>
</sst>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R$&quot;\ * #,##0.00_-;\-&quot;R$&quot;\ * #,##0.00_-;_-&quot;R$&quot;\ * &quot;-&quot;??_-;_-@_-"/>
    <numFmt numFmtId="164" formatCode="#,##0;#,##0"/>
    <numFmt numFmtId="165" formatCode="###0;###0"/>
  </numFmts>
  <fonts count="25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8"/>
      <color rgb="FF000000"/>
      <name val="Calibri"/>
      <family val="2"/>
      <scheme val="minor"/>
    </font>
    <font>
      <sz val="9"/>
      <color rgb="FF000000"/>
      <name val="Times New Roman"/>
      <family val="1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color rgb="FF211F1D"/>
      <name val="Arial"/>
      <family val="2"/>
    </font>
    <font>
      <b/>
      <sz val="8"/>
      <name val="Arial"/>
      <family val="2"/>
    </font>
    <font>
      <b/>
      <sz val="8"/>
      <color rgb="FF080707"/>
      <name val="Arial"/>
      <family val="2"/>
    </font>
    <font>
      <sz val="7"/>
      <color rgb="FF000000"/>
      <name val="Arial"/>
      <family val="2"/>
    </font>
    <font>
      <b/>
      <sz val="7"/>
      <color rgb="FF080707"/>
      <name val="Arial"/>
      <family val="2"/>
    </font>
    <font>
      <b/>
      <sz val="7"/>
      <name val="Arial"/>
      <family val="2"/>
    </font>
    <font>
      <sz val="7"/>
      <color rgb="FF211F1D"/>
      <name val="Arial"/>
      <family val="2"/>
    </font>
    <font>
      <sz val="9"/>
      <color rgb="FF000000"/>
      <name val="Cambria"/>
      <family val="1"/>
    </font>
    <font>
      <b/>
      <sz val="16"/>
      <color rgb="FF000000"/>
      <name val="Arial"/>
      <family val="2"/>
    </font>
    <font>
      <sz val="7"/>
      <color rgb="FF080707"/>
      <name val="Arial"/>
      <family val="2"/>
    </font>
    <font>
      <b/>
      <sz val="10"/>
      <color rgb="FF000000"/>
      <name val="Times New Roman"/>
      <family val="1"/>
    </font>
    <font>
      <sz val="14"/>
      <color indexed="81"/>
      <name val="Tahoma"/>
      <family val="2"/>
    </font>
    <font>
      <sz val="8"/>
      <color indexed="81"/>
      <name val="Tahoma"/>
      <family val="2"/>
    </font>
    <font>
      <sz val="7"/>
      <name val="Arial"/>
      <family val="2"/>
    </font>
    <font>
      <b/>
      <sz val="7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rgb="FF080303"/>
      </left>
      <right style="thin">
        <color rgb="FF080303"/>
      </right>
      <top style="thin">
        <color rgb="FF080303"/>
      </top>
      <bottom style="thin">
        <color rgb="FF080303"/>
      </bottom>
      <diagonal/>
    </border>
    <border>
      <left style="thin">
        <color rgb="FF080303"/>
      </left>
      <right/>
      <top style="thin">
        <color rgb="FF080303"/>
      </top>
      <bottom style="thin">
        <color rgb="FF080303"/>
      </bottom>
      <diagonal/>
    </border>
    <border>
      <left/>
      <right style="thin">
        <color rgb="FF080303"/>
      </right>
      <top style="thin">
        <color rgb="FF080303"/>
      </top>
      <bottom style="thin">
        <color rgb="FF080303"/>
      </bottom>
      <diagonal/>
    </border>
    <border>
      <left style="thin">
        <color rgb="FF080303"/>
      </left>
      <right/>
      <top/>
      <bottom style="thin">
        <color rgb="FF080303"/>
      </bottom>
      <diagonal/>
    </border>
    <border>
      <left/>
      <right style="thin">
        <color rgb="FF080303"/>
      </right>
      <top/>
      <bottom style="thin">
        <color rgb="FF08030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80303"/>
      </left>
      <right style="thin">
        <color rgb="FF080303"/>
      </right>
      <top/>
      <bottom style="thin">
        <color rgb="FF080303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2">
    <xf numFmtId="0" fontId="0" fillId="0" borderId="0" xfId="0" applyFill="1" applyBorder="1" applyAlignment="1">
      <alignment horizontal="left" vertical="top"/>
    </xf>
    <xf numFmtId="0" fontId="3" fillId="0" borderId="11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top"/>
    </xf>
    <xf numFmtId="0" fontId="7" fillId="0" borderId="8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center" vertical="top"/>
    </xf>
    <xf numFmtId="0" fontId="5" fillId="0" borderId="9" xfId="0" applyFont="1" applyFill="1" applyBorder="1" applyAlignment="1">
      <alignment horizontal="center" vertical="top"/>
    </xf>
    <xf numFmtId="0" fontId="5" fillId="0" borderId="11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7" fillId="0" borderId="10" xfId="0" applyFont="1" applyFill="1" applyBorder="1" applyAlignment="1">
      <alignment vertical="center"/>
    </xf>
    <xf numFmtId="0" fontId="10" fillId="0" borderId="7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top" wrapText="1"/>
    </xf>
    <xf numFmtId="164" fontId="12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top"/>
    </xf>
    <xf numFmtId="0" fontId="13" fillId="2" borderId="6" xfId="0" applyFont="1" applyFill="1" applyBorder="1" applyAlignment="1">
      <alignment horizontal="center" vertical="center" wrapText="1"/>
    </xf>
    <xf numFmtId="164" fontId="16" fillId="0" borderId="6" xfId="0" applyNumberFormat="1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left" vertical="top" wrapText="1"/>
    </xf>
    <xf numFmtId="0" fontId="15" fillId="2" borderId="6" xfId="0" applyFont="1" applyFill="1" applyBorder="1" applyAlignment="1">
      <alignment horizontal="center" vertical="center" wrapText="1"/>
    </xf>
    <xf numFmtId="2" fontId="13" fillId="2" borderId="6" xfId="0" applyNumberFormat="1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horizontal="left" vertical="top"/>
    </xf>
    <xf numFmtId="0" fontId="12" fillId="2" borderId="1" xfId="0" applyFont="1" applyFill="1" applyBorder="1" applyAlignment="1">
      <alignment horizontal="left" vertical="top" wrapText="1"/>
    </xf>
    <xf numFmtId="0" fontId="17" fillId="0" borderId="0" xfId="0" applyFont="1" applyFill="1" applyBorder="1" applyAlignment="1">
      <alignment horizontal="left" vertical="top"/>
    </xf>
    <xf numFmtId="0" fontId="12" fillId="2" borderId="0" xfId="0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horizontal="left" vertical="top" wrapText="1"/>
    </xf>
    <xf numFmtId="44" fontId="16" fillId="0" borderId="6" xfId="1" applyFont="1" applyFill="1" applyBorder="1" applyAlignment="1">
      <alignment horizontal="left" vertical="center" wrapText="1"/>
    </xf>
    <xf numFmtId="0" fontId="12" fillId="0" borderId="7" xfId="0" applyFont="1" applyFill="1" applyBorder="1" applyAlignment="1">
      <alignment horizontal="center" vertical="center" wrapText="1"/>
    </xf>
    <xf numFmtId="2" fontId="16" fillId="0" borderId="1" xfId="0" applyNumberFormat="1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left" vertical="top"/>
    </xf>
    <xf numFmtId="2" fontId="16" fillId="0" borderId="6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top" wrapText="1"/>
    </xf>
    <xf numFmtId="0" fontId="13" fillId="0" borderId="0" xfId="0" applyFont="1" applyFill="1" applyBorder="1" applyAlignment="1">
      <alignment horizontal="left" vertical="top" wrapText="1"/>
    </xf>
    <xf numFmtId="10" fontId="8" fillId="0" borderId="9" xfId="0" applyNumberFormat="1" applyFont="1" applyFill="1" applyBorder="1" applyAlignment="1">
      <alignment horizontal="center" vertical="top"/>
    </xf>
    <xf numFmtId="164" fontId="16" fillId="0" borderId="1" xfId="0" applyNumberFormat="1" applyFont="1" applyFill="1" applyBorder="1" applyAlignment="1">
      <alignment horizontal="center" vertical="center" wrapText="1"/>
    </xf>
    <xf numFmtId="44" fontId="16" fillId="0" borderId="1" xfId="1" applyFont="1" applyFill="1" applyBorder="1" applyAlignment="1">
      <alignment horizontal="left" vertical="center" wrapText="1"/>
    </xf>
    <xf numFmtId="164" fontId="19" fillId="0" borderId="6" xfId="0" applyNumberFormat="1" applyFont="1" applyFill="1" applyBorder="1" applyAlignment="1">
      <alignment horizontal="center" vertical="center" wrapText="1"/>
    </xf>
    <xf numFmtId="164" fontId="19" fillId="0" borderId="6" xfId="0" applyNumberFormat="1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/>
    </xf>
    <xf numFmtId="9" fontId="20" fillId="0" borderId="0" xfId="0" applyNumberFormat="1" applyFont="1" applyFill="1" applyBorder="1" applyAlignment="1">
      <alignment horizontal="left" vertical="top"/>
    </xf>
    <xf numFmtId="0" fontId="23" fillId="0" borderId="0" xfId="0" applyFont="1" applyAlignment="1">
      <alignment horizontal="center" wrapText="1"/>
    </xf>
    <xf numFmtId="0" fontId="23" fillId="0" borderId="0" xfId="0" applyFont="1" applyAlignment="1">
      <alignment wrapText="1"/>
    </xf>
    <xf numFmtId="0" fontId="23" fillId="0" borderId="0" xfId="0" applyFont="1" applyAlignment="1">
      <alignment horizontal="center"/>
    </xf>
    <xf numFmtId="44" fontId="23" fillId="0" borderId="0" xfId="0" applyNumberFormat="1" applyFont="1" applyAlignment="1">
      <alignment horizontal="right"/>
    </xf>
    <xf numFmtId="0" fontId="23" fillId="0" borderId="6" xfId="0" applyFont="1" applyBorder="1" applyAlignment="1">
      <alignment horizontal="center"/>
    </xf>
    <xf numFmtId="2" fontId="23" fillId="0" borderId="6" xfId="0" applyNumberFormat="1" applyFont="1" applyBorder="1" applyAlignment="1">
      <alignment horizontal="center"/>
    </xf>
    <xf numFmtId="2" fontId="23" fillId="0" borderId="6" xfId="0" applyNumberFormat="1" applyFont="1" applyFill="1" applyBorder="1" applyAlignment="1">
      <alignment horizontal="center"/>
    </xf>
    <xf numFmtId="2" fontId="23" fillId="0" borderId="0" xfId="0" applyNumberFormat="1" applyFont="1" applyAlignment="1">
      <alignment horizontal="center"/>
    </xf>
    <xf numFmtId="165" fontId="16" fillId="0" borderId="6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165" fontId="16" fillId="0" borderId="1" xfId="0" applyNumberFormat="1" applyFont="1" applyFill="1" applyBorder="1" applyAlignment="1">
      <alignment horizontal="center" vertical="center" wrapText="1"/>
    </xf>
    <xf numFmtId="0" fontId="24" fillId="2" borderId="0" xfId="0" applyFont="1" applyFill="1" applyBorder="1" applyAlignment="1">
      <alignment horizontal="center" vertical="center" wrapText="1"/>
    </xf>
    <xf numFmtId="0" fontId="23" fillId="0" borderId="6" xfId="0" applyFont="1" applyFill="1" applyBorder="1" applyAlignment="1">
      <alignment horizontal="center" vertical="center" wrapText="1"/>
    </xf>
    <xf numFmtId="44" fontId="16" fillId="0" borderId="2" xfId="1" applyFont="1" applyFill="1" applyBorder="1" applyAlignment="1">
      <alignment horizontal="left" vertical="center" wrapText="1"/>
    </xf>
    <xf numFmtId="44" fontId="16" fillId="0" borderId="3" xfId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44" fontId="8" fillId="2" borderId="2" xfId="1" applyFont="1" applyFill="1" applyBorder="1" applyAlignment="1">
      <alignment horizontal="left" vertical="top" wrapText="1"/>
    </xf>
    <xf numFmtId="44" fontId="8" fillId="2" borderId="3" xfId="1" applyFont="1" applyFill="1" applyBorder="1" applyAlignment="1">
      <alignment horizontal="left" vertical="top" wrapText="1"/>
    </xf>
    <xf numFmtId="0" fontId="18" fillId="0" borderId="12" xfId="0" applyFont="1" applyFill="1" applyBorder="1" applyAlignment="1">
      <alignment horizontal="center" vertical="center" wrapText="1"/>
    </xf>
    <xf numFmtId="0" fontId="18" fillId="0" borderId="13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K87"/>
  <sheetViews>
    <sheetView tabSelected="1" topLeftCell="A67" zoomScale="120" zoomScaleNormal="120" zoomScalePageLayoutView="110" workbookViewId="0">
      <selection activeCell="G6" sqref="G6"/>
    </sheetView>
  </sheetViews>
  <sheetFormatPr defaultColWidth="9.33203125" defaultRowHeight="12.75" x14ac:dyDescent="0.2"/>
  <cols>
    <col min="1" max="1" width="10.33203125" customWidth="1"/>
    <col min="2" max="2" width="6" customWidth="1"/>
    <col min="3" max="3" width="57.5" customWidth="1"/>
    <col min="4" max="4" width="10.5" customWidth="1"/>
    <col min="5" max="5" width="9" customWidth="1"/>
    <col min="6" max="6" width="13" customWidth="1"/>
    <col min="7" max="7" width="13.33203125" customWidth="1"/>
    <col min="8" max="8" width="5.83203125" customWidth="1"/>
    <col min="9" max="9" width="9.83203125" customWidth="1"/>
    <col min="10" max="10" width="4.6640625" customWidth="1"/>
  </cols>
  <sheetData>
    <row r="3" spans="1:9" ht="33.75" customHeight="1" x14ac:dyDescent="0.2">
      <c r="A3" s="64" t="s">
        <v>58</v>
      </c>
      <c r="B3" s="65"/>
      <c r="C3" s="65"/>
      <c r="D3" s="65"/>
      <c r="E3" s="65"/>
      <c r="F3" s="65"/>
      <c r="G3" s="65"/>
      <c r="H3" s="65"/>
      <c r="I3" s="66"/>
    </row>
    <row r="4" spans="1:9" x14ac:dyDescent="0.2">
      <c r="A4" s="11" t="s">
        <v>111</v>
      </c>
      <c r="B4" s="9"/>
      <c r="C4" s="9"/>
      <c r="D4" s="9"/>
      <c r="E4" s="9"/>
      <c r="F4" s="10"/>
      <c r="G4" s="10"/>
      <c r="H4" s="7"/>
      <c r="I4" s="8"/>
    </row>
    <row r="5" spans="1:9" x14ac:dyDescent="0.2">
      <c r="A5" s="5" t="s">
        <v>33</v>
      </c>
      <c r="B5" s="6"/>
      <c r="C5" s="6"/>
      <c r="D5" s="6"/>
      <c r="E5" s="6"/>
      <c r="F5" s="6"/>
      <c r="G5" s="6"/>
      <c r="H5" s="7"/>
      <c r="I5" s="8"/>
    </row>
    <row r="6" spans="1:9" x14ac:dyDescent="0.2">
      <c r="A6" s="5" t="s">
        <v>34</v>
      </c>
      <c r="B6" s="6"/>
      <c r="C6" s="6"/>
      <c r="D6" s="6"/>
      <c r="E6" s="6"/>
      <c r="F6" s="6"/>
      <c r="G6" s="6"/>
      <c r="H6" s="7"/>
      <c r="I6" s="8"/>
    </row>
    <row r="7" spans="1:9" x14ac:dyDescent="0.2">
      <c r="A7" s="5" t="s">
        <v>35</v>
      </c>
      <c r="B7" s="6"/>
      <c r="C7" s="6"/>
      <c r="D7" s="6"/>
      <c r="E7" s="6"/>
      <c r="F7" s="6"/>
      <c r="G7" s="6"/>
      <c r="H7" s="7"/>
      <c r="I7" s="8"/>
    </row>
    <row r="8" spans="1:9" x14ac:dyDescent="0.2">
      <c r="A8" s="11"/>
      <c r="B8" s="9"/>
      <c r="C8" s="9"/>
      <c r="D8" s="1"/>
      <c r="E8" s="1"/>
      <c r="F8" s="1"/>
      <c r="G8" s="43" t="s">
        <v>108</v>
      </c>
      <c r="H8" s="44">
        <v>0.25</v>
      </c>
      <c r="I8" s="37"/>
    </row>
    <row r="9" spans="1:9" ht="24" customHeight="1" x14ac:dyDescent="0.2">
      <c r="A9" s="12" t="s">
        <v>48</v>
      </c>
      <c r="B9" s="13" t="s">
        <v>4</v>
      </c>
      <c r="C9" s="13" t="s">
        <v>5</v>
      </c>
      <c r="D9" s="13" t="s">
        <v>6</v>
      </c>
      <c r="E9" s="31" t="s">
        <v>15</v>
      </c>
      <c r="F9" s="14" t="s">
        <v>2</v>
      </c>
      <c r="G9" s="42" t="s">
        <v>109</v>
      </c>
      <c r="H9" s="69" t="s">
        <v>110</v>
      </c>
      <c r="I9" s="70"/>
    </row>
    <row r="10" spans="1:9" ht="12.75" customHeight="1" x14ac:dyDescent="0.2">
      <c r="A10" s="15"/>
      <c r="B10" s="16" t="s">
        <v>13</v>
      </c>
      <c r="C10" s="17" t="s">
        <v>7</v>
      </c>
      <c r="D10" s="18"/>
      <c r="E10" s="15"/>
      <c r="F10" s="15"/>
      <c r="G10" s="15"/>
      <c r="H10" s="62">
        <f>SUM(H11,H12,H13,H14,H15)</f>
        <v>1719.5219999999997</v>
      </c>
      <c r="I10" s="63"/>
    </row>
    <row r="11" spans="1:9" ht="18.75" customHeight="1" x14ac:dyDescent="0.2">
      <c r="A11" s="54" t="s">
        <v>97</v>
      </c>
      <c r="B11" s="38" t="s">
        <v>0</v>
      </c>
      <c r="C11" s="36" t="s">
        <v>96</v>
      </c>
      <c r="D11" s="32">
        <v>17.7</v>
      </c>
      <c r="E11" s="32" t="s">
        <v>10</v>
      </c>
      <c r="F11" s="39">
        <v>30.34</v>
      </c>
      <c r="G11" s="39">
        <f>F11*H8+F11</f>
        <v>37.924999999999997</v>
      </c>
      <c r="H11" s="59">
        <f>G11*D11</f>
        <v>671.27249999999992</v>
      </c>
      <c r="I11" s="60"/>
    </row>
    <row r="12" spans="1:9" ht="12.75" customHeight="1" x14ac:dyDescent="0.2">
      <c r="A12" s="54">
        <v>97622</v>
      </c>
      <c r="B12" s="38" t="s">
        <v>1</v>
      </c>
      <c r="C12" s="25" t="s">
        <v>47</v>
      </c>
      <c r="D12" s="32">
        <v>2.94</v>
      </c>
      <c r="E12" s="32" t="s">
        <v>11</v>
      </c>
      <c r="F12" s="39">
        <v>53.3</v>
      </c>
      <c r="G12" s="39">
        <f>F12*H8+F12</f>
        <v>66.625</v>
      </c>
      <c r="H12" s="59">
        <f t="shared" ref="H12:H15" si="0">G12*D12</f>
        <v>195.8775</v>
      </c>
      <c r="I12" s="60"/>
    </row>
    <row r="13" spans="1:9" ht="12" customHeight="1" x14ac:dyDescent="0.2">
      <c r="A13" s="54">
        <v>87473</v>
      </c>
      <c r="B13" s="38" t="s">
        <v>12</v>
      </c>
      <c r="C13" s="25" t="s">
        <v>65</v>
      </c>
      <c r="D13" s="32">
        <v>6.72</v>
      </c>
      <c r="E13" s="32" t="s">
        <v>10</v>
      </c>
      <c r="F13" s="39">
        <v>68.58</v>
      </c>
      <c r="G13" s="39">
        <f>F13*H8+F13</f>
        <v>85.724999999999994</v>
      </c>
      <c r="H13" s="59">
        <f t="shared" si="0"/>
        <v>576.07199999999989</v>
      </c>
      <c r="I13" s="60"/>
    </row>
    <row r="14" spans="1:9" ht="13.5" customHeight="1" x14ac:dyDescent="0.2">
      <c r="A14" s="54">
        <v>72897</v>
      </c>
      <c r="B14" s="38" t="s">
        <v>46</v>
      </c>
      <c r="C14" s="25" t="s">
        <v>50</v>
      </c>
      <c r="D14" s="32">
        <v>3</v>
      </c>
      <c r="E14" s="32" t="s">
        <v>11</v>
      </c>
      <c r="F14" s="39">
        <v>29.52</v>
      </c>
      <c r="G14" s="39">
        <f>F14*H8+F14</f>
        <v>36.9</v>
      </c>
      <c r="H14" s="59">
        <f t="shared" si="0"/>
        <v>110.69999999999999</v>
      </c>
      <c r="I14" s="60"/>
    </row>
    <row r="15" spans="1:9" ht="14.25" customHeight="1" x14ac:dyDescent="0.2">
      <c r="A15" s="54">
        <v>93588</v>
      </c>
      <c r="B15" s="38" t="s">
        <v>51</v>
      </c>
      <c r="C15" s="25" t="s">
        <v>98</v>
      </c>
      <c r="D15" s="32">
        <v>3</v>
      </c>
      <c r="E15" s="32" t="s">
        <v>49</v>
      </c>
      <c r="F15" s="39">
        <v>44.16</v>
      </c>
      <c r="G15" s="39">
        <f>F15*H8+F15</f>
        <v>55.199999999999996</v>
      </c>
      <c r="H15" s="59">
        <f t="shared" si="0"/>
        <v>165.6</v>
      </c>
      <c r="I15" s="60"/>
    </row>
    <row r="16" spans="1:9" ht="11.25" customHeight="1" x14ac:dyDescent="0.2">
      <c r="A16" s="55"/>
      <c r="B16" s="16" t="s">
        <v>14</v>
      </c>
      <c r="C16" s="26" t="s">
        <v>36</v>
      </c>
      <c r="D16" s="18"/>
      <c r="E16" s="15"/>
      <c r="F16" s="15"/>
      <c r="G16" s="15"/>
      <c r="H16" s="62">
        <f>SUM(H17,H18,H19,H21,H22,H23,H24,H25,H26,H27,H28,H29,H30)</f>
        <v>38325.34537499999</v>
      </c>
      <c r="I16" s="63"/>
    </row>
    <row r="17" spans="1:10" ht="18" customHeight="1" x14ac:dyDescent="0.2">
      <c r="A17" s="56">
        <v>96359</v>
      </c>
      <c r="B17" s="38" t="s">
        <v>16</v>
      </c>
      <c r="C17" s="36" t="s">
        <v>164</v>
      </c>
      <c r="D17" s="32">
        <v>195.2</v>
      </c>
      <c r="E17" s="32" t="s">
        <v>10</v>
      </c>
      <c r="F17" s="39">
        <v>106.16</v>
      </c>
      <c r="G17" s="39">
        <f>F17*H8+F17</f>
        <v>132.69999999999999</v>
      </c>
      <c r="H17" s="59">
        <f t="shared" ref="H17:H30" si="1">G17*D17</f>
        <v>25903.039999999997</v>
      </c>
      <c r="I17" s="60"/>
    </row>
    <row r="18" spans="1:10" ht="19.5" customHeight="1" x14ac:dyDescent="0.2">
      <c r="A18" s="56">
        <v>90822</v>
      </c>
      <c r="B18" s="38" t="s">
        <v>17</v>
      </c>
      <c r="C18" s="36" t="s">
        <v>165</v>
      </c>
      <c r="D18" s="32">
        <v>4</v>
      </c>
      <c r="E18" s="32" t="s">
        <v>31</v>
      </c>
      <c r="F18" s="39">
        <v>317.52</v>
      </c>
      <c r="G18" s="39">
        <f>F18*H8+F18</f>
        <v>396.9</v>
      </c>
      <c r="H18" s="59">
        <f t="shared" si="1"/>
        <v>1587.6</v>
      </c>
      <c r="I18" s="60"/>
    </row>
    <row r="19" spans="1:10" ht="19.5" customHeight="1" x14ac:dyDescent="0.2">
      <c r="A19" s="56">
        <v>90823</v>
      </c>
      <c r="B19" s="38" t="s">
        <v>37</v>
      </c>
      <c r="C19" s="36" t="s">
        <v>166</v>
      </c>
      <c r="D19" s="32">
        <v>6</v>
      </c>
      <c r="E19" s="32" t="s">
        <v>31</v>
      </c>
      <c r="F19" s="39">
        <v>383.79</v>
      </c>
      <c r="G19" s="39">
        <f>F19*H8+F19</f>
        <v>479.73750000000001</v>
      </c>
      <c r="H19" s="59">
        <f t="shared" si="1"/>
        <v>2878.4250000000002</v>
      </c>
      <c r="I19" s="60"/>
    </row>
    <row r="20" spans="1:10" ht="19.5" customHeight="1" x14ac:dyDescent="0.15">
      <c r="A20" s="47" t="s">
        <v>114</v>
      </c>
      <c r="B20" s="38" t="s">
        <v>18</v>
      </c>
      <c r="C20" s="46" t="s">
        <v>167</v>
      </c>
      <c r="D20" s="32">
        <v>10</v>
      </c>
      <c r="E20" s="34" t="s">
        <v>40</v>
      </c>
      <c r="F20" s="48">
        <v>146.78</v>
      </c>
      <c r="G20" s="39">
        <f>F20*H8+F20</f>
        <v>183.47499999999999</v>
      </c>
      <c r="H20" s="59">
        <f t="shared" ref="H20" si="2">G20*D20</f>
        <v>1834.75</v>
      </c>
      <c r="I20" s="60"/>
    </row>
    <row r="21" spans="1:10" ht="18" customHeight="1" x14ac:dyDescent="0.2">
      <c r="A21" s="56">
        <v>102181</v>
      </c>
      <c r="B21" s="38" t="s">
        <v>19</v>
      </c>
      <c r="C21" s="36" t="s">
        <v>64</v>
      </c>
      <c r="D21" s="32">
        <v>3.47</v>
      </c>
      <c r="E21" s="32" t="s">
        <v>10</v>
      </c>
      <c r="F21" s="39">
        <v>314.51</v>
      </c>
      <c r="G21" s="39">
        <f>F21*H8+F21</f>
        <v>393.13749999999999</v>
      </c>
      <c r="H21" s="59">
        <f t="shared" si="1"/>
        <v>1364.1871250000002</v>
      </c>
      <c r="I21" s="60"/>
    </row>
    <row r="22" spans="1:10" ht="19.5" customHeight="1" x14ac:dyDescent="0.15">
      <c r="A22" s="45" t="s">
        <v>168</v>
      </c>
      <c r="B22" s="38" t="s">
        <v>20</v>
      </c>
      <c r="C22" s="36" t="s">
        <v>125</v>
      </c>
      <c r="D22" s="32">
        <v>1</v>
      </c>
      <c r="E22" s="32" t="s">
        <v>31</v>
      </c>
      <c r="F22" s="39">
        <v>1942.62</v>
      </c>
      <c r="G22" s="39">
        <f>F22*H8+F22</f>
        <v>2428.2749999999996</v>
      </c>
      <c r="H22" s="59">
        <f t="shared" si="1"/>
        <v>2428.2749999999996</v>
      </c>
      <c r="I22" s="60"/>
    </row>
    <row r="23" spans="1:10" ht="18.75" customHeight="1" x14ac:dyDescent="0.15">
      <c r="A23" s="45" t="s">
        <v>112</v>
      </c>
      <c r="B23" s="38" t="s">
        <v>57</v>
      </c>
      <c r="C23" s="46" t="s">
        <v>113</v>
      </c>
      <c r="D23" s="32">
        <v>1.89</v>
      </c>
      <c r="E23" s="32" t="s">
        <v>10</v>
      </c>
      <c r="F23" s="48">
        <v>309.54000000000002</v>
      </c>
      <c r="G23" s="39">
        <f>F23*H8+F23</f>
        <v>386.92500000000001</v>
      </c>
      <c r="H23" s="59">
        <f t="shared" ref="H23:H24" si="3">G23*D23</f>
        <v>731.28824999999995</v>
      </c>
      <c r="I23" s="60"/>
    </row>
    <row r="24" spans="1:10" ht="21" customHeight="1" x14ac:dyDescent="0.15">
      <c r="A24" s="45" t="s">
        <v>170</v>
      </c>
      <c r="B24" s="38" t="s">
        <v>62</v>
      </c>
      <c r="C24" s="46" t="s">
        <v>129</v>
      </c>
      <c r="D24" s="32">
        <v>1</v>
      </c>
      <c r="E24" s="34" t="s">
        <v>40</v>
      </c>
      <c r="F24" s="48">
        <v>124</v>
      </c>
      <c r="G24" s="39">
        <f>F24*H8+F24</f>
        <v>155</v>
      </c>
      <c r="H24" s="59">
        <f t="shared" si="3"/>
        <v>155</v>
      </c>
      <c r="I24" s="60"/>
    </row>
    <row r="25" spans="1:10" ht="15" customHeight="1" x14ac:dyDescent="0.2">
      <c r="A25" s="56">
        <v>94569</v>
      </c>
      <c r="B25" s="38" t="s">
        <v>63</v>
      </c>
      <c r="C25" s="25" t="s">
        <v>61</v>
      </c>
      <c r="D25" s="32">
        <v>1.04</v>
      </c>
      <c r="E25" s="32" t="s">
        <v>10</v>
      </c>
      <c r="F25" s="39">
        <v>524.35</v>
      </c>
      <c r="G25" s="39">
        <f>F25*H8+F25</f>
        <v>655.4375</v>
      </c>
      <c r="H25" s="59">
        <f t="shared" si="1"/>
        <v>681.65499999999997</v>
      </c>
      <c r="I25" s="60"/>
    </row>
    <row r="26" spans="1:10" ht="21" customHeight="1" x14ac:dyDescent="0.2">
      <c r="A26" s="56" t="s">
        <v>88</v>
      </c>
      <c r="B26" s="38" t="s">
        <v>66</v>
      </c>
      <c r="C26" s="36" t="s">
        <v>87</v>
      </c>
      <c r="D26" s="32">
        <v>1</v>
      </c>
      <c r="E26" s="32" t="s">
        <v>31</v>
      </c>
      <c r="F26" s="39">
        <v>105.86</v>
      </c>
      <c r="G26" s="39">
        <f>F26*H8+F26</f>
        <v>132.32499999999999</v>
      </c>
      <c r="H26" s="59">
        <f t="shared" si="1"/>
        <v>132.32499999999999</v>
      </c>
      <c r="I26" s="60"/>
    </row>
    <row r="27" spans="1:10" ht="18.75" customHeight="1" x14ac:dyDescent="0.2">
      <c r="A27" s="56" t="s">
        <v>89</v>
      </c>
      <c r="B27" s="38" t="s">
        <v>128</v>
      </c>
      <c r="C27" s="36" t="s">
        <v>86</v>
      </c>
      <c r="D27" s="32">
        <v>4</v>
      </c>
      <c r="E27" s="32" t="s">
        <v>31</v>
      </c>
      <c r="F27" s="39">
        <v>65.03</v>
      </c>
      <c r="G27" s="39">
        <f>F27*H8+F27</f>
        <v>81.287499999999994</v>
      </c>
      <c r="H27" s="59">
        <f t="shared" si="1"/>
        <v>325.14999999999998</v>
      </c>
      <c r="I27" s="60"/>
    </row>
    <row r="28" spans="1:10" ht="18.75" customHeight="1" x14ac:dyDescent="0.2">
      <c r="A28" s="56" t="s">
        <v>89</v>
      </c>
      <c r="B28" s="38" t="s">
        <v>130</v>
      </c>
      <c r="C28" s="25" t="s">
        <v>126</v>
      </c>
      <c r="D28" s="32">
        <v>1</v>
      </c>
      <c r="E28" s="32" t="s">
        <v>31</v>
      </c>
      <c r="F28" s="39">
        <v>213.12</v>
      </c>
      <c r="G28" s="39">
        <f>F28*H8+F28</f>
        <v>266.39999999999998</v>
      </c>
      <c r="H28" s="59">
        <f t="shared" si="1"/>
        <v>266.39999999999998</v>
      </c>
      <c r="I28" s="60"/>
    </row>
    <row r="29" spans="1:10" ht="18.75" customHeight="1" x14ac:dyDescent="0.2">
      <c r="A29" s="56" t="s">
        <v>89</v>
      </c>
      <c r="B29" s="38" t="s">
        <v>139</v>
      </c>
      <c r="C29" s="25" t="s">
        <v>127</v>
      </c>
      <c r="D29" s="32">
        <v>1</v>
      </c>
      <c r="E29" s="32" t="s">
        <v>31</v>
      </c>
      <c r="F29" s="39">
        <v>177.6</v>
      </c>
      <c r="G29" s="39">
        <f>F29*H8+F29</f>
        <v>222</v>
      </c>
      <c r="H29" s="59">
        <f t="shared" ref="H29" si="4">G29*D29</f>
        <v>222</v>
      </c>
      <c r="I29" s="60"/>
    </row>
    <row r="30" spans="1:10" ht="18.75" customHeight="1" x14ac:dyDescent="0.15">
      <c r="A30" s="45" t="s">
        <v>170</v>
      </c>
      <c r="B30" s="38" t="s">
        <v>169</v>
      </c>
      <c r="C30" s="46" t="s">
        <v>131</v>
      </c>
      <c r="D30" s="32">
        <v>8</v>
      </c>
      <c r="E30" s="34" t="s">
        <v>40</v>
      </c>
      <c r="F30" s="48">
        <v>165</v>
      </c>
      <c r="G30" s="39">
        <f>F30*H8+F30</f>
        <v>206.25</v>
      </c>
      <c r="H30" s="59">
        <f t="shared" si="1"/>
        <v>1650</v>
      </c>
      <c r="I30" s="60"/>
    </row>
    <row r="31" spans="1:10" ht="11.25" customHeight="1" x14ac:dyDescent="0.2">
      <c r="A31" s="57"/>
      <c r="B31" s="16" t="s">
        <v>21</v>
      </c>
      <c r="C31" s="28" t="s">
        <v>132</v>
      </c>
      <c r="D31" s="18"/>
      <c r="E31" s="29"/>
      <c r="F31" s="15"/>
      <c r="G31" s="15"/>
      <c r="H31" s="62">
        <f>SUM(H33,H34,H35,H37)</f>
        <v>15663</v>
      </c>
      <c r="I31" s="63"/>
    </row>
    <row r="32" spans="1:10" ht="20.25" customHeight="1" x14ac:dyDescent="0.15">
      <c r="A32" s="47" t="s">
        <v>115</v>
      </c>
      <c r="B32" s="49" t="s">
        <v>117</v>
      </c>
      <c r="C32" s="46" t="s">
        <v>116</v>
      </c>
      <c r="D32" s="50">
        <v>20</v>
      </c>
      <c r="E32" s="50" t="s">
        <v>10</v>
      </c>
      <c r="F32" s="39">
        <v>56.84</v>
      </c>
      <c r="G32" s="39">
        <f>F32*H8+F32</f>
        <v>71.050000000000011</v>
      </c>
      <c r="H32" s="59">
        <f>G32*D32</f>
        <v>1421.0000000000002</v>
      </c>
      <c r="I32" s="60"/>
      <c r="J32" s="27"/>
    </row>
    <row r="33" spans="1:10" ht="19.5" customHeight="1" x14ac:dyDescent="0.15">
      <c r="A33" s="53">
        <v>101750</v>
      </c>
      <c r="B33" s="40" t="s">
        <v>23</v>
      </c>
      <c r="C33" s="46" t="s">
        <v>160</v>
      </c>
      <c r="D33" s="32">
        <v>70</v>
      </c>
      <c r="E33" s="34" t="s">
        <v>10</v>
      </c>
      <c r="F33" s="39">
        <v>40.92</v>
      </c>
      <c r="G33" s="39">
        <f>F33*H8+F33</f>
        <v>51.150000000000006</v>
      </c>
      <c r="H33" s="59">
        <f>G33*D33</f>
        <v>3580.5000000000005</v>
      </c>
      <c r="I33" s="60"/>
      <c r="J33" s="27"/>
    </row>
    <row r="34" spans="1:10" ht="18" customHeight="1" x14ac:dyDescent="0.2">
      <c r="A34" s="53">
        <v>89170</v>
      </c>
      <c r="B34" s="40" t="s">
        <v>68</v>
      </c>
      <c r="C34" s="36" t="s">
        <v>161</v>
      </c>
      <c r="D34" s="32">
        <v>100</v>
      </c>
      <c r="E34" s="34" t="s">
        <v>10</v>
      </c>
      <c r="F34" s="30">
        <v>66.64</v>
      </c>
      <c r="G34" s="39">
        <f>F34*H8+F34</f>
        <v>83.3</v>
      </c>
      <c r="H34" s="59">
        <f t="shared" ref="H34:H37" si="5">G34*D34</f>
        <v>8330</v>
      </c>
      <c r="I34" s="60"/>
    </row>
    <row r="35" spans="1:10" ht="12" customHeight="1" x14ac:dyDescent="0.2">
      <c r="A35" s="53">
        <v>90407</v>
      </c>
      <c r="B35" s="40" t="s">
        <v>69</v>
      </c>
      <c r="C35" s="25" t="s">
        <v>67</v>
      </c>
      <c r="D35" s="32">
        <v>40</v>
      </c>
      <c r="E35" s="34" t="s">
        <v>10</v>
      </c>
      <c r="F35" s="30">
        <v>40.04</v>
      </c>
      <c r="G35" s="39">
        <f>F35*H8+F35</f>
        <v>50.05</v>
      </c>
      <c r="H35" s="59">
        <f t="shared" si="5"/>
        <v>2002</v>
      </c>
      <c r="I35" s="60"/>
    </row>
    <row r="36" spans="1:10" ht="20.25" customHeight="1" x14ac:dyDescent="0.15">
      <c r="A36" s="47" t="s">
        <v>134</v>
      </c>
      <c r="B36" s="40" t="s">
        <v>70</v>
      </c>
      <c r="C36" s="46" t="s">
        <v>135</v>
      </c>
      <c r="D36" s="32">
        <v>0.72</v>
      </c>
      <c r="E36" s="34" t="s">
        <v>10</v>
      </c>
      <c r="F36" s="30">
        <v>778.02</v>
      </c>
      <c r="G36" s="39">
        <f>F36*H8+F36</f>
        <v>972.52499999999998</v>
      </c>
      <c r="H36" s="59">
        <f t="shared" ref="H36" si="6">G36*D36</f>
        <v>700.21799999999996</v>
      </c>
      <c r="I36" s="60"/>
    </row>
    <row r="37" spans="1:10" ht="19.5" customHeight="1" x14ac:dyDescent="0.15">
      <c r="A37" s="45" t="s">
        <v>163</v>
      </c>
      <c r="B37" s="41" t="s">
        <v>133</v>
      </c>
      <c r="C37" s="36" t="s">
        <v>162</v>
      </c>
      <c r="D37" s="32">
        <v>12</v>
      </c>
      <c r="E37" s="34" t="s">
        <v>10</v>
      </c>
      <c r="F37" s="30">
        <v>116.7</v>
      </c>
      <c r="G37" s="39">
        <f>F37*H8+F37</f>
        <v>145.875</v>
      </c>
      <c r="H37" s="59">
        <f t="shared" si="5"/>
        <v>1750.5</v>
      </c>
      <c r="I37" s="60"/>
    </row>
    <row r="38" spans="1:10" ht="14.25" customHeight="1" x14ac:dyDescent="0.2">
      <c r="A38" s="57"/>
      <c r="B38" s="16" t="s">
        <v>22</v>
      </c>
      <c r="C38" s="28" t="s">
        <v>103</v>
      </c>
      <c r="D38" s="18"/>
      <c r="E38" s="35"/>
      <c r="F38" s="15"/>
      <c r="G38" s="15"/>
      <c r="H38" s="62">
        <f>SUM(H39,H40,H41,H42,H43,H44,H45,H46,H47,H48)</f>
        <v>28732.305</v>
      </c>
      <c r="I38" s="63"/>
    </row>
    <row r="39" spans="1:10" ht="18.75" customHeight="1" x14ac:dyDescent="0.2">
      <c r="A39" s="53" t="s">
        <v>72</v>
      </c>
      <c r="B39" s="40" t="s">
        <v>90</v>
      </c>
      <c r="C39" s="25" t="s">
        <v>80</v>
      </c>
      <c r="D39" s="32">
        <v>25</v>
      </c>
      <c r="E39" s="34" t="s">
        <v>10</v>
      </c>
      <c r="F39" s="30">
        <v>70</v>
      </c>
      <c r="G39" s="39">
        <f>F39*H8+F39</f>
        <v>87.5</v>
      </c>
      <c r="H39" s="59">
        <f t="shared" ref="H39:H48" si="7">G39*D39</f>
        <v>2187.5</v>
      </c>
      <c r="I39" s="60"/>
    </row>
    <row r="40" spans="1:10" ht="18.75" customHeight="1" x14ac:dyDescent="0.2">
      <c r="A40" s="53" t="s">
        <v>72</v>
      </c>
      <c r="B40" s="40" t="s">
        <v>52</v>
      </c>
      <c r="C40" s="25" t="s">
        <v>104</v>
      </c>
      <c r="D40" s="32">
        <v>25</v>
      </c>
      <c r="E40" s="34" t="s">
        <v>10</v>
      </c>
      <c r="F40" s="30">
        <v>100</v>
      </c>
      <c r="G40" s="39">
        <f>F40*H8+F40</f>
        <v>125</v>
      </c>
      <c r="H40" s="59">
        <f t="shared" ref="H40" si="8">G40*D40</f>
        <v>3125</v>
      </c>
      <c r="I40" s="60"/>
    </row>
    <row r="41" spans="1:10" ht="19.5" customHeight="1" x14ac:dyDescent="0.2">
      <c r="A41" s="53">
        <v>92741</v>
      </c>
      <c r="B41" s="40" t="s">
        <v>71</v>
      </c>
      <c r="C41" s="36" t="s">
        <v>173</v>
      </c>
      <c r="D41" s="32">
        <v>2</v>
      </c>
      <c r="E41" s="34" t="s">
        <v>11</v>
      </c>
      <c r="F41" s="30">
        <v>733.45</v>
      </c>
      <c r="G41" s="39">
        <f>F41*H8+F41</f>
        <v>916.8125</v>
      </c>
      <c r="H41" s="59">
        <f t="shared" si="7"/>
        <v>1833.625</v>
      </c>
      <c r="I41" s="60"/>
    </row>
    <row r="42" spans="1:10" ht="29.25" customHeight="1" x14ac:dyDescent="0.15">
      <c r="A42" s="47" t="s">
        <v>118</v>
      </c>
      <c r="B42" s="40" t="s">
        <v>91</v>
      </c>
      <c r="C42" s="46" t="s">
        <v>174</v>
      </c>
      <c r="D42" s="51">
        <v>300</v>
      </c>
      <c r="E42" s="50" t="s">
        <v>119</v>
      </c>
      <c r="F42" s="30">
        <v>17.809999999999999</v>
      </c>
      <c r="G42" s="39">
        <f>F42*H8+F42</f>
        <v>22.262499999999999</v>
      </c>
      <c r="H42" s="59">
        <f t="shared" ref="H42:H46" si="9">G42*D42</f>
        <v>6678.75</v>
      </c>
      <c r="I42" s="60"/>
    </row>
    <row r="43" spans="1:10" ht="29.25" customHeight="1" x14ac:dyDescent="0.15">
      <c r="A43" s="45" t="s">
        <v>137</v>
      </c>
      <c r="B43" s="40" t="s">
        <v>73</v>
      </c>
      <c r="C43" s="46" t="s">
        <v>136</v>
      </c>
      <c r="D43" s="52">
        <v>2</v>
      </c>
      <c r="E43" s="50" t="s">
        <v>40</v>
      </c>
      <c r="F43" s="30">
        <v>819.63</v>
      </c>
      <c r="G43" s="39">
        <f>F43*H8+F43</f>
        <v>1024.5374999999999</v>
      </c>
      <c r="H43" s="59">
        <f t="shared" si="9"/>
        <v>2049.0749999999998</v>
      </c>
      <c r="I43" s="60"/>
    </row>
    <row r="44" spans="1:10" ht="29.25" customHeight="1" x14ac:dyDescent="0.15">
      <c r="A44" s="45" t="s">
        <v>137</v>
      </c>
      <c r="B44" s="40" t="s">
        <v>105</v>
      </c>
      <c r="C44" s="46" t="s">
        <v>138</v>
      </c>
      <c r="D44" s="52">
        <v>2</v>
      </c>
      <c r="E44" s="50" t="s">
        <v>40</v>
      </c>
      <c r="F44" s="30">
        <v>655.7</v>
      </c>
      <c r="G44" s="39">
        <f>F44*H8+F44</f>
        <v>819.625</v>
      </c>
      <c r="H44" s="59">
        <f t="shared" ref="H44" si="10">G44*D44</f>
        <v>1639.25</v>
      </c>
      <c r="I44" s="60"/>
    </row>
    <row r="45" spans="1:10" ht="30" customHeight="1" x14ac:dyDescent="0.15">
      <c r="A45" s="47" t="s">
        <v>120</v>
      </c>
      <c r="B45" s="40" t="s">
        <v>106</v>
      </c>
      <c r="C45" s="46" t="s">
        <v>121</v>
      </c>
      <c r="D45" s="50">
        <v>34.6</v>
      </c>
      <c r="E45" s="50" t="s">
        <v>10</v>
      </c>
      <c r="F45" s="30">
        <v>58</v>
      </c>
      <c r="G45" s="39">
        <f>F45*H8+F45</f>
        <v>72.5</v>
      </c>
      <c r="H45" s="59">
        <f t="shared" si="9"/>
        <v>2508.5</v>
      </c>
      <c r="I45" s="60"/>
    </row>
    <row r="46" spans="1:10" ht="18" customHeight="1" x14ac:dyDescent="0.15">
      <c r="A46" s="47" t="s">
        <v>122</v>
      </c>
      <c r="B46" s="40" t="s">
        <v>124</v>
      </c>
      <c r="C46" s="46" t="s">
        <v>123</v>
      </c>
      <c r="D46" s="52">
        <v>34.6</v>
      </c>
      <c r="E46" s="50" t="s">
        <v>10</v>
      </c>
      <c r="F46" s="30">
        <v>84.44</v>
      </c>
      <c r="G46" s="39">
        <f>F46*H8+F46</f>
        <v>105.55</v>
      </c>
      <c r="H46" s="59">
        <f t="shared" si="9"/>
        <v>3652.03</v>
      </c>
      <c r="I46" s="60"/>
    </row>
    <row r="47" spans="1:10" ht="18" customHeight="1" x14ac:dyDescent="0.15">
      <c r="A47" s="47" t="s">
        <v>142</v>
      </c>
      <c r="B47" s="40" t="s">
        <v>140</v>
      </c>
      <c r="C47" s="46" t="s">
        <v>141</v>
      </c>
      <c r="D47" s="52">
        <v>14</v>
      </c>
      <c r="E47" s="50" t="s">
        <v>9</v>
      </c>
      <c r="F47" s="30">
        <v>67.69</v>
      </c>
      <c r="G47" s="39">
        <f>F47*H8+F47</f>
        <v>84.612499999999997</v>
      </c>
      <c r="H47" s="59">
        <f t="shared" ref="H47" si="11">G47*D47</f>
        <v>1184.575</v>
      </c>
      <c r="I47" s="60"/>
    </row>
    <row r="48" spans="1:10" ht="18" customHeight="1" x14ac:dyDescent="0.2">
      <c r="A48" s="56">
        <v>92394</v>
      </c>
      <c r="B48" s="40" t="s">
        <v>143</v>
      </c>
      <c r="C48" s="36" t="s">
        <v>175</v>
      </c>
      <c r="D48" s="32">
        <v>59.6</v>
      </c>
      <c r="E48" s="34" t="s">
        <v>10</v>
      </c>
      <c r="F48" s="30">
        <v>52</v>
      </c>
      <c r="G48" s="39">
        <f>F48*H8+F48</f>
        <v>65</v>
      </c>
      <c r="H48" s="59">
        <f t="shared" si="7"/>
        <v>3874</v>
      </c>
      <c r="I48" s="60"/>
    </row>
    <row r="49" spans="1:9" ht="12.75" customHeight="1" x14ac:dyDescent="0.2">
      <c r="A49" s="57"/>
      <c r="B49" s="16" t="s">
        <v>24</v>
      </c>
      <c r="C49" s="28" t="s">
        <v>81</v>
      </c>
      <c r="D49" s="18"/>
      <c r="E49" s="35"/>
      <c r="F49" s="15"/>
      <c r="G49" s="15"/>
      <c r="H49" s="62">
        <f>SUM(H50,H51,H52,H53,H54,H55,H56,H57,H58,H59,H60,H61,H62,H64,H65)</f>
        <v>16607.212500000001</v>
      </c>
      <c r="I49" s="63"/>
    </row>
    <row r="50" spans="1:9" ht="28.5" customHeight="1" x14ac:dyDescent="0.15">
      <c r="A50" s="53">
        <v>91785</v>
      </c>
      <c r="B50" s="40" t="s">
        <v>74</v>
      </c>
      <c r="C50" s="46" t="s">
        <v>145</v>
      </c>
      <c r="D50" s="32">
        <v>50</v>
      </c>
      <c r="E50" s="34" t="s">
        <v>9</v>
      </c>
      <c r="F50" s="30">
        <v>38.090000000000003</v>
      </c>
      <c r="G50" s="39">
        <f>F50*H8+F50</f>
        <v>47.612500000000004</v>
      </c>
      <c r="H50" s="59">
        <f t="shared" ref="H50:H65" si="12">G50*D50</f>
        <v>2380.625</v>
      </c>
      <c r="I50" s="60"/>
    </row>
    <row r="51" spans="1:9" ht="18" customHeight="1" x14ac:dyDescent="0.15">
      <c r="A51" s="53">
        <v>89711</v>
      </c>
      <c r="B51" s="40" t="s">
        <v>75</v>
      </c>
      <c r="C51" s="46" t="s">
        <v>146</v>
      </c>
      <c r="D51" s="32">
        <v>42</v>
      </c>
      <c r="E51" s="34" t="s">
        <v>9</v>
      </c>
      <c r="F51" s="30">
        <v>17.739999999999998</v>
      </c>
      <c r="G51" s="39">
        <f>F51*H8+F51</f>
        <v>22.174999999999997</v>
      </c>
      <c r="H51" s="59">
        <f t="shared" si="12"/>
        <v>931.34999999999991</v>
      </c>
      <c r="I51" s="60"/>
    </row>
    <row r="52" spans="1:9" ht="20.25" customHeight="1" x14ac:dyDescent="0.15">
      <c r="A52" s="53">
        <v>89712</v>
      </c>
      <c r="B52" s="40" t="s">
        <v>76</v>
      </c>
      <c r="C52" s="46" t="s">
        <v>144</v>
      </c>
      <c r="D52" s="32">
        <v>85</v>
      </c>
      <c r="E52" s="34" t="s">
        <v>9</v>
      </c>
      <c r="F52" s="30">
        <v>27.62</v>
      </c>
      <c r="G52" s="39">
        <f>F52*H8+F52</f>
        <v>34.524999999999999</v>
      </c>
      <c r="H52" s="59">
        <f t="shared" si="12"/>
        <v>2934.625</v>
      </c>
      <c r="I52" s="60"/>
    </row>
    <row r="53" spans="1:9" ht="18" customHeight="1" x14ac:dyDescent="0.2">
      <c r="A53" s="56" t="s">
        <v>147</v>
      </c>
      <c r="B53" s="40" t="s">
        <v>38</v>
      </c>
      <c r="C53" s="25" t="s">
        <v>56</v>
      </c>
      <c r="D53" s="32">
        <v>8</v>
      </c>
      <c r="E53" s="34" t="s">
        <v>40</v>
      </c>
      <c r="F53" s="30">
        <v>194.66</v>
      </c>
      <c r="G53" s="39">
        <f>F53*H8+F53</f>
        <v>243.32499999999999</v>
      </c>
      <c r="H53" s="59">
        <f t="shared" si="12"/>
        <v>1946.6</v>
      </c>
      <c r="I53" s="60"/>
    </row>
    <row r="54" spans="1:9" ht="14.25" customHeight="1" x14ac:dyDescent="0.2">
      <c r="A54" s="53">
        <v>86902</v>
      </c>
      <c r="B54" s="40" t="s">
        <v>41</v>
      </c>
      <c r="C54" s="25" t="s">
        <v>148</v>
      </c>
      <c r="D54" s="32">
        <v>7</v>
      </c>
      <c r="E54" s="34" t="s">
        <v>31</v>
      </c>
      <c r="F54" s="30">
        <v>242.66</v>
      </c>
      <c r="G54" s="39">
        <f>F54*H8+F54</f>
        <v>303.32499999999999</v>
      </c>
      <c r="H54" s="59">
        <f t="shared" si="12"/>
        <v>2123.2750000000001</v>
      </c>
      <c r="I54" s="60"/>
    </row>
    <row r="55" spans="1:9" ht="13.5" customHeight="1" x14ac:dyDescent="0.2">
      <c r="A55" s="53">
        <v>86906</v>
      </c>
      <c r="B55" s="40" t="s">
        <v>42</v>
      </c>
      <c r="C55" s="36" t="s">
        <v>149</v>
      </c>
      <c r="D55" s="32">
        <v>9</v>
      </c>
      <c r="E55" s="34" t="s">
        <v>40</v>
      </c>
      <c r="F55" s="30">
        <v>77.459999999999994</v>
      </c>
      <c r="G55" s="39">
        <f>F55*H8+F55</f>
        <v>96.824999999999989</v>
      </c>
      <c r="H55" s="59">
        <f t="shared" si="12"/>
        <v>871.42499999999995</v>
      </c>
      <c r="I55" s="60"/>
    </row>
    <row r="56" spans="1:9" ht="17.25" customHeight="1" x14ac:dyDescent="0.2">
      <c r="A56" s="53" t="s">
        <v>150</v>
      </c>
      <c r="B56" s="40" t="s">
        <v>43</v>
      </c>
      <c r="C56" s="36" t="s">
        <v>156</v>
      </c>
      <c r="D56" s="32">
        <v>7</v>
      </c>
      <c r="E56" s="34" t="s">
        <v>31</v>
      </c>
      <c r="F56" s="30">
        <v>84.57</v>
      </c>
      <c r="G56" s="39">
        <f>F56*H8+F56</f>
        <v>105.71249999999999</v>
      </c>
      <c r="H56" s="59">
        <f t="shared" si="12"/>
        <v>739.98749999999995</v>
      </c>
      <c r="I56" s="60"/>
    </row>
    <row r="57" spans="1:9" ht="12" customHeight="1" x14ac:dyDescent="0.2">
      <c r="A57" s="53">
        <v>95545</v>
      </c>
      <c r="B57" s="40" t="s">
        <v>44</v>
      </c>
      <c r="C57" s="25" t="s">
        <v>54</v>
      </c>
      <c r="D57" s="32">
        <v>7</v>
      </c>
      <c r="E57" s="34" t="s">
        <v>40</v>
      </c>
      <c r="F57" s="30">
        <v>66.14</v>
      </c>
      <c r="G57" s="39">
        <f>F57*H8+F57</f>
        <v>82.674999999999997</v>
      </c>
      <c r="H57" s="59">
        <f t="shared" si="12"/>
        <v>578.72500000000002</v>
      </c>
      <c r="I57" s="60"/>
    </row>
    <row r="58" spans="1:9" ht="12" customHeight="1" x14ac:dyDescent="0.2">
      <c r="A58" s="53">
        <v>95542</v>
      </c>
      <c r="B58" s="40" t="s">
        <v>45</v>
      </c>
      <c r="C58" s="25" t="s">
        <v>55</v>
      </c>
      <c r="D58" s="32">
        <v>7</v>
      </c>
      <c r="E58" s="34" t="s">
        <v>40</v>
      </c>
      <c r="F58" s="30">
        <v>53.59</v>
      </c>
      <c r="G58" s="39">
        <f>F58*H8+F58</f>
        <v>66.987500000000011</v>
      </c>
      <c r="H58" s="59">
        <f t="shared" si="12"/>
        <v>468.91250000000008</v>
      </c>
      <c r="I58" s="60"/>
    </row>
    <row r="59" spans="1:9" ht="18.75" customHeight="1" x14ac:dyDescent="0.15">
      <c r="A59" s="56" t="s">
        <v>152</v>
      </c>
      <c r="B59" s="40" t="s">
        <v>77</v>
      </c>
      <c r="C59" s="46" t="s">
        <v>153</v>
      </c>
      <c r="D59" s="32">
        <v>1</v>
      </c>
      <c r="E59" s="34" t="s">
        <v>40</v>
      </c>
      <c r="F59" s="30">
        <v>608.4</v>
      </c>
      <c r="G59" s="39">
        <f>F59*H8+F59</f>
        <v>760.5</v>
      </c>
      <c r="H59" s="59">
        <f t="shared" si="12"/>
        <v>760.5</v>
      </c>
      <c r="I59" s="60"/>
    </row>
    <row r="60" spans="1:9" ht="21.75" customHeight="1" x14ac:dyDescent="0.15">
      <c r="A60" s="56" t="s">
        <v>152</v>
      </c>
      <c r="B60" s="40" t="s">
        <v>78</v>
      </c>
      <c r="C60" s="46" t="s">
        <v>154</v>
      </c>
      <c r="D60" s="32">
        <v>2</v>
      </c>
      <c r="E60" s="34" t="s">
        <v>40</v>
      </c>
      <c r="F60" s="30">
        <v>270.39999999999998</v>
      </c>
      <c r="G60" s="39">
        <f>F60*H8+F60</f>
        <v>338</v>
      </c>
      <c r="H60" s="59">
        <f t="shared" ref="H60" si="13">G60*D60</f>
        <v>676</v>
      </c>
      <c r="I60" s="60"/>
    </row>
    <row r="61" spans="1:9" ht="18" customHeight="1" x14ac:dyDescent="0.15">
      <c r="A61" s="53">
        <v>86900</v>
      </c>
      <c r="B61" s="40" t="s">
        <v>79</v>
      </c>
      <c r="C61" s="46" t="s">
        <v>155</v>
      </c>
      <c r="D61" s="32">
        <v>3</v>
      </c>
      <c r="E61" s="34" t="s">
        <v>40</v>
      </c>
      <c r="F61" s="30">
        <v>195.37</v>
      </c>
      <c r="G61" s="39">
        <f>F61*H8+F61</f>
        <v>244.21250000000001</v>
      </c>
      <c r="H61" s="59">
        <f t="shared" si="12"/>
        <v>732.63750000000005</v>
      </c>
      <c r="I61" s="60"/>
    </row>
    <row r="62" spans="1:9" ht="18" customHeight="1" x14ac:dyDescent="0.2">
      <c r="A62" s="53" t="s">
        <v>150</v>
      </c>
      <c r="B62" s="40" t="s">
        <v>92</v>
      </c>
      <c r="C62" s="36" t="s">
        <v>157</v>
      </c>
      <c r="D62" s="32">
        <v>3</v>
      </c>
      <c r="E62" s="34" t="s">
        <v>40</v>
      </c>
      <c r="F62" s="30">
        <v>21.59</v>
      </c>
      <c r="G62" s="39">
        <f>F62*H8+F62</f>
        <v>26.987500000000001</v>
      </c>
      <c r="H62" s="59">
        <f t="shared" si="12"/>
        <v>80.962500000000006</v>
      </c>
      <c r="I62" s="60"/>
    </row>
    <row r="63" spans="1:9" ht="27.75" customHeight="1" x14ac:dyDescent="0.15">
      <c r="A63" s="53">
        <v>86930</v>
      </c>
      <c r="B63" s="40" t="s">
        <v>93</v>
      </c>
      <c r="C63" s="46" t="s">
        <v>151</v>
      </c>
      <c r="D63" s="32">
        <v>1</v>
      </c>
      <c r="E63" s="34" t="s">
        <v>40</v>
      </c>
      <c r="F63" s="30">
        <v>338.02</v>
      </c>
      <c r="G63" s="39">
        <f>F63*H8+F63</f>
        <v>422.52499999999998</v>
      </c>
      <c r="H63" s="59">
        <f t="shared" ref="H63" si="14">G63*D63</f>
        <v>422.52499999999998</v>
      </c>
      <c r="I63" s="60"/>
    </row>
    <row r="64" spans="1:9" ht="15.75" customHeight="1" x14ac:dyDescent="0.2">
      <c r="A64" s="53">
        <v>86910</v>
      </c>
      <c r="B64" s="40" t="s">
        <v>95</v>
      </c>
      <c r="C64" s="36" t="s">
        <v>94</v>
      </c>
      <c r="D64" s="32">
        <v>3</v>
      </c>
      <c r="E64" s="34" t="s">
        <v>40</v>
      </c>
      <c r="F64" s="30">
        <v>147.27000000000001</v>
      </c>
      <c r="G64" s="39">
        <f>F64*H8+F64</f>
        <v>184.08750000000001</v>
      </c>
      <c r="H64" s="59">
        <f t="shared" si="12"/>
        <v>552.26250000000005</v>
      </c>
      <c r="I64" s="60"/>
    </row>
    <row r="65" spans="1:11" ht="17.25" customHeight="1" x14ac:dyDescent="0.2">
      <c r="A65" s="53">
        <v>89987</v>
      </c>
      <c r="B65" s="40" t="s">
        <v>158</v>
      </c>
      <c r="C65" s="36" t="s">
        <v>159</v>
      </c>
      <c r="D65" s="32">
        <v>7</v>
      </c>
      <c r="E65" s="34" t="s">
        <v>40</v>
      </c>
      <c r="F65" s="30">
        <v>94.78</v>
      </c>
      <c r="G65" s="39">
        <f>F65*H8+F65</f>
        <v>118.47499999999999</v>
      </c>
      <c r="H65" s="59">
        <f t="shared" si="12"/>
        <v>829.32499999999993</v>
      </c>
      <c r="I65" s="60"/>
    </row>
    <row r="66" spans="1:11" ht="14.25" customHeight="1" x14ac:dyDescent="0.2">
      <c r="A66" s="57"/>
      <c r="B66" s="16" t="s">
        <v>25</v>
      </c>
      <c r="C66" s="33" t="s">
        <v>39</v>
      </c>
      <c r="D66" s="18"/>
      <c r="E66" s="35"/>
      <c r="F66" s="15"/>
      <c r="G66" s="15"/>
      <c r="H66" s="62">
        <f>SUM(H67,H68,H69,H70,H71,H72)</f>
        <v>36738.52375</v>
      </c>
      <c r="I66" s="63"/>
    </row>
    <row r="67" spans="1:11" ht="18.75" customHeight="1" x14ac:dyDescent="0.2">
      <c r="A67" s="58">
        <v>88414</v>
      </c>
      <c r="B67" s="21" t="s">
        <v>26</v>
      </c>
      <c r="C67" s="36" t="s">
        <v>101</v>
      </c>
      <c r="D67" s="32">
        <v>32</v>
      </c>
      <c r="E67" s="34" t="s">
        <v>10</v>
      </c>
      <c r="F67" s="30">
        <v>3.76</v>
      </c>
      <c r="G67" s="39">
        <f>F67*H8+F67</f>
        <v>4.6999999999999993</v>
      </c>
      <c r="H67" s="59">
        <f t="shared" ref="H67:H72" si="15">G67*D67</f>
        <v>150.39999999999998</v>
      </c>
      <c r="I67" s="60"/>
    </row>
    <row r="68" spans="1:11" ht="14.25" customHeight="1" x14ac:dyDescent="0.2">
      <c r="A68" s="58">
        <v>88495</v>
      </c>
      <c r="B68" s="21" t="s">
        <v>27</v>
      </c>
      <c r="C68" s="25" t="s">
        <v>53</v>
      </c>
      <c r="D68" s="32">
        <v>365.8</v>
      </c>
      <c r="E68" s="34" t="s">
        <v>10</v>
      </c>
      <c r="F68" s="30">
        <v>9.56</v>
      </c>
      <c r="G68" s="39">
        <f>F68*H8+F68</f>
        <v>11.950000000000001</v>
      </c>
      <c r="H68" s="59">
        <f t="shared" si="15"/>
        <v>4371.3100000000004</v>
      </c>
      <c r="I68" s="60"/>
    </row>
    <row r="69" spans="1:11" ht="20.25" customHeight="1" x14ac:dyDescent="0.2">
      <c r="A69" s="58">
        <v>88489</v>
      </c>
      <c r="B69" s="21" t="s">
        <v>28</v>
      </c>
      <c r="C69" s="36" t="s">
        <v>172</v>
      </c>
      <c r="D69" s="32">
        <v>1171.5999999999999</v>
      </c>
      <c r="E69" s="34" t="s">
        <v>10</v>
      </c>
      <c r="F69" s="30">
        <v>13.7</v>
      </c>
      <c r="G69" s="39">
        <f>F69*H8+F69</f>
        <v>17.125</v>
      </c>
      <c r="H69" s="59">
        <f t="shared" si="15"/>
        <v>20063.649999999998</v>
      </c>
      <c r="I69" s="60"/>
    </row>
    <row r="70" spans="1:11" ht="14.25" customHeight="1" x14ac:dyDescent="0.2">
      <c r="A70" s="58">
        <v>102200</v>
      </c>
      <c r="B70" s="21" t="s">
        <v>29</v>
      </c>
      <c r="C70" s="25" t="s">
        <v>102</v>
      </c>
      <c r="D70" s="32">
        <v>47.3</v>
      </c>
      <c r="E70" s="34" t="s">
        <v>10</v>
      </c>
      <c r="F70" s="30">
        <v>15.59</v>
      </c>
      <c r="G70" s="39">
        <f>F70*H8+F70</f>
        <v>19.487500000000001</v>
      </c>
      <c r="H70" s="59">
        <f t="shared" si="15"/>
        <v>921.75874999999996</v>
      </c>
      <c r="I70" s="60"/>
    </row>
    <row r="71" spans="1:11" ht="17.25" customHeight="1" x14ac:dyDescent="0.2">
      <c r="A71" s="58">
        <v>102228</v>
      </c>
      <c r="B71" s="21" t="s">
        <v>30</v>
      </c>
      <c r="C71" s="36" t="s">
        <v>171</v>
      </c>
      <c r="D71" s="32">
        <v>147.80000000000001</v>
      </c>
      <c r="E71" s="34" t="s">
        <v>10</v>
      </c>
      <c r="F71" s="30">
        <v>18.190000000000001</v>
      </c>
      <c r="G71" s="39">
        <f>F71*H8+F71</f>
        <v>22.737500000000001</v>
      </c>
      <c r="H71" s="59">
        <f t="shared" si="15"/>
        <v>3360.6025000000004</v>
      </c>
      <c r="I71" s="60"/>
    </row>
    <row r="72" spans="1:11" ht="19.5" customHeight="1" x14ac:dyDescent="0.2">
      <c r="A72" s="58">
        <v>100745</v>
      </c>
      <c r="B72" s="21" t="s">
        <v>99</v>
      </c>
      <c r="C72" s="36" t="s">
        <v>100</v>
      </c>
      <c r="D72" s="32">
        <v>172.7</v>
      </c>
      <c r="E72" s="34" t="s">
        <v>10</v>
      </c>
      <c r="F72" s="30">
        <v>36.46</v>
      </c>
      <c r="G72" s="39">
        <f>F72*H8+F72</f>
        <v>45.575000000000003</v>
      </c>
      <c r="H72" s="59">
        <f t="shared" si="15"/>
        <v>7870.8024999999998</v>
      </c>
      <c r="I72" s="60"/>
    </row>
    <row r="73" spans="1:11" ht="19.5" customHeight="1" x14ac:dyDescent="0.2">
      <c r="A73" s="57"/>
      <c r="B73" s="16" t="s">
        <v>82</v>
      </c>
      <c r="C73" s="33" t="s">
        <v>83</v>
      </c>
      <c r="D73" s="18"/>
      <c r="E73" s="35"/>
      <c r="F73" s="15"/>
      <c r="G73" s="15"/>
      <c r="H73" s="62">
        <f>SUM(H74)</f>
        <v>3656.875</v>
      </c>
      <c r="I73" s="63"/>
    </row>
    <row r="74" spans="1:11" ht="17.25" customHeight="1" x14ac:dyDescent="0.2">
      <c r="A74" s="58" t="s">
        <v>72</v>
      </c>
      <c r="B74" s="21" t="s">
        <v>84</v>
      </c>
      <c r="C74" s="36" t="s">
        <v>85</v>
      </c>
      <c r="D74" s="32">
        <v>585.1</v>
      </c>
      <c r="E74" s="34" t="s">
        <v>10</v>
      </c>
      <c r="F74" s="30">
        <v>5</v>
      </c>
      <c r="G74" s="39">
        <f>F74*H8+F74</f>
        <v>6.25</v>
      </c>
      <c r="H74" s="59">
        <f>G74*D74</f>
        <v>3656.875</v>
      </c>
      <c r="I74" s="60"/>
    </row>
    <row r="75" spans="1:11" ht="15.95" customHeight="1" x14ac:dyDescent="0.2">
      <c r="A75" s="22"/>
      <c r="B75" s="20"/>
      <c r="C75" s="23" t="s">
        <v>8</v>
      </c>
      <c r="D75" s="22"/>
      <c r="E75" s="24"/>
      <c r="F75" s="24"/>
      <c r="G75" s="24"/>
      <c r="H75" s="62">
        <f>SUM(H10,H16,H31,H38,H49,H66,H73)</f>
        <v>141442.78362499998</v>
      </c>
      <c r="I75" s="63"/>
    </row>
    <row r="76" spans="1:11" x14ac:dyDescent="0.2">
      <c r="A76" s="25"/>
      <c r="B76" s="25"/>
      <c r="C76" s="6" t="s">
        <v>107</v>
      </c>
      <c r="D76" s="25"/>
      <c r="E76" s="25"/>
      <c r="F76" s="25"/>
      <c r="G76" s="25"/>
      <c r="H76" s="25"/>
      <c r="I76" s="25"/>
    </row>
    <row r="77" spans="1:11" x14ac:dyDescent="0.2">
      <c r="A77" s="25"/>
      <c r="B77" s="25"/>
      <c r="C77" s="25"/>
      <c r="D77" s="25"/>
      <c r="E77" s="25"/>
      <c r="F77" s="25"/>
      <c r="G77" s="25"/>
      <c r="H77" s="25"/>
      <c r="I77" s="25"/>
    </row>
    <row r="78" spans="1:11" x14ac:dyDescent="0.2">
      <c r="A78" s="25"/>
      <c r="B78" s="25"/>
      <c r="C78" s="19" t="s">
        <v>32</v>
      </c>
      <c r="D78" s="6"/>
      <c r="E78" s="19" t="s">
        <v>59</v>
      </c>
      <c r="F78" s="19"/>
      <c r="G78" s="6"/>
      <c r="H78" s="6"/>
      <c r="I78" s="25"/>
      <c r="J78" s="4"/>
      <c r="K78" s="4"/>
    </row>
    <row r="79" spans="1:11" x14ac:dyDescent="0.2">
      <c r="A79" s="25"/>
      <c r="B79" s="25"/>
      <c r="C79" s="6" t="s">
        <v>3</v>
      </c>
      <c r="D79" s="6"/>
      <c r="E79" s="6" t="s">
        <v>60</v>
      </c>
      <c r="F79" s="6"/>
      <c r="G79" s="6"/>
      <c r="H79" s="6"/>
      <c r="I79" s="25"/>
    </row>
    <row r="80" spans="1:11" x14ac:dyDescent="0.2">
      <c r="H80" s="71"/>
      <c r="I80" s="71"/>
    </row>
    <row r="84" spans="3:8" x14ac:dyDescent="0.2">
      <c r="C84" s="3"/>
      <c r="G84" s="67"/>
      <c r="H84" s="68"/>
    </row>
    <row r="85" spans="3:8" x14ac:dyDescent="0.2">
      <c r="C85" s="2"/>
      <c r="G85" s="61"/>
      <c r="H85" s="61"/>
    </row>
    <row r="86" spans="3:8" x14ac:dyDescent="0.2">
      <c r="C86" s="2"/>
      <c r="G86" s="61"/>
      <c r="H86" s="61"/>
    </row>
    <row r="87" spans="3:8" x14ac:dyDescent="0.2">
      <c r="G87" s="61"/>
      <c r="H87" s="61"/>
    </row>
  </sheetData>
  <mergeCells count="73">
    <mergeCell ref="H13:I13"/>
    <mergeCell ref="H15:I15"/>
    <mergeCell ref="H18:I18"/>
    <mergeCell ref="H22:I22"/>
    <mergeCell ref="H28:I28"/>
    <mergeCell ref="H14:I14"/>
    <mergeCell ref="H25:I25"/>
    <mergeCell ref="H16:I16"/>
    <mergeCell ref="H23:I23"/>
    <mergeCell ref="H24:I24"/>
    <mergeCell ref="H19:I19"/>
    <mergeCell ref="H26:I26"/>
    <mergeCell ref="H27:I27"/>
    <mergeCell ref="H17:I17"/>
    <mergeCell ref="H20:I20"/>
    <mergeCell ref="H29:I29"/>
    <mergeCell ref="A3:I3"/>
    <mergeCell ref="G84:H84"/>
    <mergeCell ref="H9:I9"/>
    <mergeCell ref="H10:I10"/>
    <mergeCell ref="H11:I11"/>
    <mergeCell ref="H80:I80"/>
    <mergeCell ref="H21:I21"/>
    <mergeCell ref="H72:I72"/>
    <mergeCell ref="H52:I52"/>
    <mergeCell ref="H55:I55"/>
    <mergeCell ref="H49:I49"/>
    <mergeCell ref="H50:I50"/>
    <mergeCell ref="H45:I45"/>
    <mergeCell ref="H12:I12"/>
    <mergeCell ref="H66:I66"/>
    <mergeCell ref="H69:I69"/>
    <mergeCell ref="H65:I65"/>
    <mergeCell ref="H39:I39"/>
    <mergeCell ref="H41:I41"/>
    <mergeCell ref="H51:I51"/>
    <mergeCell ref="H59:I59"/>
    <mergeCell ref="H61:I61"/>
    <mergeCell ref="H64:I64"/>
    <mergeCell ref="H57:I57"/>
    <mergeCell ref="H56:I56"/>
    <mergeCell ref="H60:I60"/>
    <mergeCell ref="H63:I63"/>
    <mergeCell ref="H40:I40"/>
    <mergeCell ref="H31:I31"/>
    <mergeCell ref="H33:I33"/>
    <mergeCell ref="H54:I54"/>
    <mergeCell ref="H35:I35"/>
    <mergeCell ref="H46:I46"/>
    <mergeCell ref="H48:I48"/>
    <mergeCell ref="H34:I34"/>
    <mergeCell ref="H38:I38"/>
    <mergeCell ref="H53:I53"/>
    <mergeCell ref="H42:I42"/>
    <mergeCell ref="H36:I36"/>
    <mergeCell ref="H44:I44"/>
    <mergeCell ref="H47:I47"/>
    <mergeCell ref="H30:I30"/>
    <mergeCell ref="H32:I32"/>
    <mergeCell ref="H43:I43"/>
    <mergeCell ref="G87:H87"/>
    <mergeCell ref="G85:H85"/>
    <mergeCell ref="G86:H86"/>
    <mergeCell ref="H58:I58"/>
    <mergeCell ref="H70:I70"/>
    <mergeCell ref="H62:I62"/>
    <mergeCell ref="H67:I67"/>
    <mergeCell ref="H68:I68"/>
    <mergeCell ref="H71:I71"/>
    <mergeCell ref="H75:I75"/>
    <mergeCell ref="H73:I73"/>
    <mergeCell ref="H74:I74"/>
    <mergeCell ref="H37:I37"/>
  </mergeCells>
  <printOptions horizontalCentered="1"/>
  <pageMargins left="0.70866141732283472" right="0.70866141732283472" top="1.299212598425197" bottom="0.74803149606299213" header="0.31496062992125984" footer="0"/>
  <pageSetup paperSize="9" orientation="landscape" horizontalDpi="0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</vt:lpstr>
      <vt:lpstr>ORÇAMENTO!Area_de_impressao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Juarez</cp:lastModifiedBy>
  <cp:lastPrinted>2021-09-11T18:17:00Z</cp:lastPrinted>
  <dcterms:created xsi:type="dcterms:W3CDTF">2019-07-18T19:54:16Z</dcterms:created>
  <dcterms:modified xsi:type="dcterms:W3CDTF">2021-09-12T19:18:05Z</dcterms:modified>
</cp:coreProperties>
</file>